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ma\Downloads\"/>
    </mc:Choice>
  </mc:AlternateContent>
  <xr:revisionPtr revIDLastSave="0" documentId="13_ncr:1_{067CC3A2-2BEE-407B-AD5A-B81C77498EBD}" xr6:coauthVersionLast="47" xr6:coauthVersionMax="47" xr10:uidLastSave="{00000000-0000-0000-0000-000000000000}"/>
  <bookViews>
    <workbookView xWindow="-108" yWindow="-108" windowWidth="23256" windowHeight="12456" tabRatio="911" xr2:uid="{00000000-000D-0000-FFFF-FFFF00000000}"/>
  </bookViews>
  <sheets>
    <sheet name="Offres permanentes" sheetId="1" r:id="rId1"/>
    <sheet name="Offres promotionnelles" sheetId="2" r:id="rId2"/>
    <sheet name="Tarifs_clasiq_appel_nationaux" sheetId="6" r:id="rId3"/>
    <sheet name="Tarifs_appels internationaux" sheetId="3" r:id="rId4"/>
    <sheet name="SVA_digitaux" sheetId="5" r:id="rId5"/>
    <sheet name="SVA_classiques" sheetId="4" r:id="rId6"/>
    <sheet name="Codes utiles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4" i="1"/>
  <c r="D53" i="1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D71" i="1"/>
  <c r="D70" i="1"/>
  <c r="D42" i="1"/>
  <c r="D41" i="1"/>
  <c r="D40" i="1"/>
  <c r="D37" i="1"/>
  <c r="D38" i="1"/>
  <c r="D66" i="1"/>
  <c r="D65" i="1"/>
  <c r="D64" i="1"/>
  <c r="D63" i="1"/>
  <c r="D62" i="1"/>
  <c r="D61" i="1"/>
  <c r="D60" i="1"/>
  <c r="D59" i="1"/>
  <c r="D58" i="1"/>
  <c r="D57" i="1"/>
  <c r="D56" i="1"/>
  <c r="D67" i="1"/>
  <c r="D39" i="1"/>
  <c r="D36" i="1"/>
  <c r="D35" i="1"/>
  <c r="D51" i="1"/>
  <c r="D50" i="1"/>
  <c r="D49" i="1"/>
  <c r="D47" i="1"/>
  <c r="D46" i="1"/>
  <c r="D45" i="1"/>
  <c r="D34" i="1"/>
  <c r="D33" i="1"/>
  <c r="D32" i="1"/>
  <c r="D31" i="1"/>
  <c r="D30" i="1"/>
  <c r="D29" i="1"/>
</calcChain>
</file>

<file path=xl/sharedStrings.xml><?xml version="1.0" encoding="utf-8"?>
<sst xmlns="http://schemas.openxmlformats.org/spreadsheetml/2006/main" count="1272" uniqueCount="500">
  <si>
    <t>1. Offres permanentes voix/SMS/Data</t>
  </si>
  <si>
    <t>N°</t>
  </si>
  <si>
    <t>Appellation de l’offre</t>
  </si>
  <si>
    <t>Procédé de souscription de l’offre</t>
  </si>
  <si>
    <t>Volume des services offerts (Voix/SMS/Data/on-net/all-net/Intenationa/ect)</t>
  </si>
  <si>
    <t>FCFA TTC des services liés à l’offre en PREPAYE</t>
  </si>
  <si>
    <t>Tarification en FCFA TTC des services liés à l’offre en POSTPAYE</t>
  </si>
  <si>
    <t>Durée de validité des services liés à l’offre</t>
  </si>
  <si>
    <t>Priorité de décompte si Voix</t>
  </si>
  <si>
    <t>Priorité de décompte si SMS</t>
  </si>
  <si>
    <t>Priorité de décompte si DATA</t>
  </si>
  <si>
    <t>Condition de dégel</t>
  </si>
  <si>
    <t>Durée de gel après date durée de validité</t>
  </si>
  <si>
    <t>Modalité de consutation des volumes gelés</t>
  </si>
  <si>
    <t>Tarification de l'appel selon la zone</t>
  </si>
  <si>
    <t>Zone 1</t>
  </si>
  <si>
    <t>Zone 2</t>
  </si>
  <si>
    <t>Zone 3</t>
  </si>
  <si>
    <t>Zone 4</t>
  </si>
  <si>
    <t>Zone 5</t>
  </si>
  <si>
    <t>Zone 6</t>
  </si>
  <si>
    <t>Tarif d'appel FCFA TTC/Min en PREPAYE</t>
  </si>
  <si>
    <t>Tarif d'appel FCFA TTC/Min en POSTPAYE</t>
  </si>
  <si>
    <t>Modalité de facturation de l’appel en PREPAYE</t>
  </si>
  <si>
    <t>Modalité de facturation de l’appel en POSTPAYE</t>
  </si>
  <si>
    <t>Noms des pays Zone 1</t>
  </si>
  <si>
    <t>Noms des pays Zone 2</t>
  </si>
  <si>
    <t>Noms des pays Zone 3</t>
  </si>
  <si>
    <t>Noms des pays Zone 4</t>
  </si>
  <si>
    <t>Noms des pays Zone 5</t>
  </si>
  <si>
    <t>Noms des pays Zone 6</t>
  </si>
  <si>
    <t>Date de début de la promotion</t>
  </si>
  <si>
    <t>Date de fin  de la promotion</t>
  </si>
  <si>
    <t>Durée de la promotion</t>
  </si>
  <si>
    <t>Tarif SMS en FCFA TTC/Min en PREPAYE</t>
  </si>
  <si>
    <t>Tarif SMS en FCFA TTC/Min en POSTPAYE</t>
  </si>
  <si>
    <t>Nom du propriétaire de l’offre</t>
  </si>
  <si>
    <t>Détail des services contenus dans l’offre</t>
  </si>
  <si>
    <t>Tarification en FCFA TTC des services liés à l’offre</t>
  </si>
  <si>
    <t>Procédé de désabonnement de l’offre</t>
  </si>
  <si>
    <t>Autres informations utiles sur l’offre</t>
  </si>
  <si>
    <t>Numéro courts associé au SVA</t>
  </si>
  <si>
    <t>TELEPHONIE MOBILE</t>
  </si>
  <si>
    <t>Tarif FCFA TTC en PREPAYE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</si>
  <si>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</si>
  <si>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</si>
  <si>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</si>
  <si>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</si>
  <si>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</si>
  <si>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</si>
  <si>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</si>
  <si>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</si>
  <si>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</si>
  <si>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</si>
  <si>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</si>
  <si>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</si>
  <si>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Appel intra réseau mobile à mobile (on-net) </t>
  </si>
  <si>
    <t>A la seconde</t>
  </si>
  <si>
    <t>Appel mobile vers autres mobiles nationaux (off-net)</t>
  </si>
  <si>
    <t>Appel du mobile vers réseau fixe de l’opérateur</t>
  </si>
  <si>
    <t>Appel du mobile vers autres réseaux fixes nationaux</t>
  </si>
  <si>
    <t>Appel vers service clientèle de l’opérateur</t>
  </si>
  <si>
    <t>SMS on net</t>
  </si>
  <si>
    <t>unité</t>
  </si>
  <si>
    <t>SMS vers autres réseaux mobiles nationaux</t>
  </si>
  <si>
    <t>Frais abonnement prépayé (prix carte SIM)</t>
  </si>
  <si>
    <t>FF</t>
  </si>
  <si>
    <t>Frais abonnement postpayé (caution et redevances fixes)</t>
  </si>
  <si>
    <t>TELEPHONIE FIXE</t>
  </si>
  <si>
    <t>Appel fixe vers autres mobiles nationaux (off-net)</t>
  </si>
  <si>
    <t>Appel du fixe vers réseau mobile de l’opérateur</t>
  </si>
  <si>
    <t>Appel du fixe vers autres réseaux fixes nationaux</t>
  </si>
  <si>
    <t>Frais abonnement postpayé (racordement)</t>
  </si>
  <si>
    <t>Objectif du procédé/code</t>
  </si>
  <si>
    <t>Description détaillée du procédé</t>
  </si>
  <si>
    <t>Autres informations utiles</t>
  </si>
  <si>
    <t>Procédé de consultation de la liste des SVA activés sur son numéro via les canaux VOIX/SMS/USSD</t>
  </si>
  <si>
    <t>Procédé de consultation de la liste des SVA digitaux activés sur son numéro</t>
  </si>
  <si>
    <t xml:space="preserve">Procédé d'activation de l'option de non réception des messages publicitaires </t>
  </si>
  <si>
    <t xml:space="preserve">Procédé de désactivation de l'option de non réception des messages publicitaires </t>
  </si>
  <si>
    <t>Procédé de vérification de l'identification du numéro d'appel</t>
  </si>
  <si>
    <t>Noms des pays dans chaque zone tarifaire</t>
  </si>
  <si>
    <t>Durée de gel après date de validité des avantages</t>
  </si>
  <si>
    <t>Condition de dégel des avantages</t>
  </si>
  <si>
    <t>Appels Nationaux On net et Off Net</t>
  </si>
  <si>
    <t>Abonnés Telecel</t>
  </si>
  <si>
    <t>Illimité</t>
  </si>
  <si>
    <t xml:space="preserve">1,6 f TTC /seconde </t>
  </si>
  <si>
    <t xml:space="preserve">1.35 f ttc/seconde (On net et Off net ) </t>
  </si>
  <si>
    <t>Validité des comptes associés</t>
  </si>
  <si>
    <t>Le compte qui a le délais de validité le plus court est decompté en premier</t>
  </si>
  <si>
    <t>Néant</t>
  </si>
  <si>
    <t>Appels Internationaux</t>
  </si>
  <si>
    <t>Compte Principal</t>
  </si>
  <si>
    <t>Roaming prépayé</t>
  </si>
  <si>
    <t>Abonnés Prépayés</t>
  </si>
  <si>
    <t>Double appel</t>
  </si>
  <si>
    <t>Gratuit</t>
  </si>
  <si>
    <t>Mise en Attente</t>
  </si>
  <si>
    <t>Bonus de recpetion d'appel (Bonus on incoming call)</t>
  </si>
  <si>
    <t>24h</t>
  </si>
  <si>
    <t>Anonymat</t>
  </si>
  <si>
    <t>10.000F</t>
  </si>
  <si>
    <t>La Conférence</t>
  </si>
  <si>
    <t xml:space="preserve">L’initiateur de la conférence supporte la facture de toutes les communications selon la tarification en vigueur liée à son profil
</t>
  </si>
  <si>
    <t>Numéro Vert</t>
  </si>
  <si>
    <t>Sur contrat</t>
  </si>
  <si>
    <t>Durée du contrat</t>
  </si>
  <si>
    <t>La flotte</t>
  </si>
  <si>
    <t>Forfait prepaid classique 25</t>
  </si>
  <si>
    <t>30 jours</t>
  </si>
  <si>
    <t>Recharges de même nature</t>
  </si>
  <si>
    <t>Forfait prepaid classique 50</t>
  </si>
  <si>
    <t>Forfait prepaid classique 100</t>
  </si>
  <si>
    <t>6 000 minutes</t>
  </si>
  <si>
    <t>3 000 minutes</t>
  </si>
  <si>
    <t xml:space="preserve">1 500 minutes. </t>
  </si>
  <si>
    <t>BIP Telecel</t>
  </si>
  <si>
    <t>Trois (03) Bips par jour</t>
  </si>
  <si>
    <t>SMS</t>
  </si>
  <si>
    <t xml:space="preserve">20 f ttc On net et Off net
53 f ttc international
</t>
  </si>
  <si>
    <t>WEB TO SMS</t>
  </si>
  <si>
    <t>Forfaits classics jour</t>
  </si>
  <si>
    <t>Forfaits mois</t>
  </si>
  <si>
    <t>Liaison spécialisée (FO;BLR;F</t>
  </si>
  <si>
    <t>Sur devis</t>
  </si>
  <si>
    <t>60 jours</t>
  </si>
  <si>
    <t>90 jours</t>
  </si>
  <si>
    <t>180 jours</t>
  </si>
  <si>
    <t>10 Jours</t>
  </si>
  <si>
    <t>Souscription à un forfait de même nature</t>
  </si>
  <si>
    <t>100% Mercredi et Vendredi Forfaits classics jour</t>
  </si>
  <si>
    <t>100% Mercredi et Vendredi Forfaits mois</t>
  </si>
  <si>
    <t>Data Nuit Utilisable de 00h à 7h</t>
  </si>
  <si>
    <t>Internet CHOC</t>
  </si>
  <si>
    <t>100% Mercredi et Vendredi Internet CHOC</t>
  </si>
  <si>
    <t>(*153*500#) ou par *160#</t>
  </si>
  <si>
    <t>(*153*1000#) ou par *160#</t>
  </si>
  <si>
    <t>*160#</t>
  </si>
  <si>
    <t>*808*5*1*1*5*1#</t>
  </si>
  <si>
    <t>3Go via Telecel Money Mercredi et vendredi</t>
  </si>
  <si>
    <t>2Go via Telecel Money Tous les jours</t>
  </si>
  <si>
    <t>*808*5*1*1*5*2#</t>
  </si>
  <si>
    <t>250% bonus recharge via Telecel Money Mardi et vendredi</t>
  </si>
  <si>
    <t>*808*1*1*montant#</t>
  </si>
  <si>
    <t>A partir 100F rechargé</t>
  </si>
  <si>
    <t>Moins de 10 000F: validité 10 jours. 10 000f et plus validité 7 jours</t>
  </si>
  <si>
    <t>Le compte qui a le délai de validité le plus court est décompté en premier</t>
  </si>
  <si>
    <t>Recharge de même nature</t>
  </si>
  <si>
    <t>200% bonus recharge via Telecel Flash ou cartes Mardi et vendredi</t>
  </si>
  <si>
    <t>Pas de souscription</t>
  </si>
  <si>
    <t>(*159*1000#)</t>
  </si>
  <si>
    <t>(*159*2000#)</t>
  </si>
  <si>
    <t>*159#</t>
  </si>
  <si>
    <t>(*159*3000#)</t>
  </si>
  <si>
    <t>(*159*5000#)</t>
  </si>
  <si>
    <t>(*159*10000#)</t>
  </si>
  <si>
    <t>(*159*20000#)</t>
  </si>
  <si>
    <t>(*159*30000#)</t>
  </si>
  <si>
    <t>(*159*60000#)</t>
  </si>
  <si>
    <t>Bénéficiez de 100% de bonus recharge. Moins de 10 000F : validité 10 jours. 10 000f et plus : validité 7 jours</t>
  </si>
  <si>
    <t>*160*1*4# Si l’abonné est dans la localité concernée</t>
  </si>
  <si>
    <t xml:space="preserve"> 7 jours</t>
  </si>
  <si>
    <t>10 jours</t>
  </si>
  <si>
    <t>Offre Geo localisée Tous le jours</t>
  </si>
  <si>
    <t>Volume des services offerts (Voix/SMS/Data(Mo)/on-net/all-net/Intenationa/ect)</t>
  </si>
  <si>
    <t>5F de bonus par pallier de 30s d'appel recu</t>
  </si>
  <si>
    <t>minute entière</t>
  </si>
  <si>
    <t>Allemagne</t>
  </si>
  <si>
    <t>Afrique du Sud</t>
  </si>
  <si>
    <t>Bénin</t>
  </si>
  <si>
    <t>Afghanistan</t>
  </si>
  <si>
    <t>Barbade</t>
  </si>
  <si>
    <t>Albanie</t>
  </si>
  <si>
    <t>Bosnie Herzégovine</t>
  </si>
  <si>
    <t>Arabie saoudite</t>
  </si>
  <si>
    <t>Andorre</t>
  </si>
  <si>
    <t>Ghana</t>
  </si>
  <si>
    <t>Aruba</t>
  </si>
  <si>
    <t>Dominique</t>
  </si>
  <si>
    <t>Algérie</t>
  </si>
  <si>
    <t>Burundi</t>
  </si>
  <si>
    <t>Autriche</t>
  </si>
  <si>
    <t>Angola</t>
  </si>
  <si>
    <t>Guinée Bissau</t>
  </si>
  <si>
    <t>Belize</t>
  </si>
  <si>
    <t>Géorgie.</t>
  </si>
  <si>
    <t>Anguilla</t>
  </si>
  <si>
    <t>Comores</t>
  </si>
  <si>
    <t>Belgique</t>
  </si>
  <si>
    <t>Antigua et Barbuda</t>
  </si>
  <si>
    <t>Mali</t>
  </si>
  <si>
    <t>Erythrée</t>
  </si>
  <si>
    <t>Iles Vierges Britanniques</t>
  </si>
  <si>
    <t>Arménie</t>
  </si>
  <si>
    <t>Corée du Nord</t>
  </si>
  <si>
    <t>Canada</t>
  </si>
  <si>
    <t>Antilles</t>
  </si>
  <si>
    <t>Néerlandaises/Bonaire/Curaçao</t>
  </si>
  <si>
    <t>Niger</t>
  </si>
  <si>
    <t>Ethiopie</t>
  </si>
  <si>
    <t>Irak</t>
  </si>
  <si>
    <t>Azerbaïdjan</t>
  </si>
  <si>
    <t>Croatie</t>
  </si>
  <si>
    <t>Chine</t>
  </si>
  <si>
    <t>Argentine</t>
  </si>
  <si>
    <t>Sénégal</t>
  </si>
  <si>
    <t>Iles Marshall</t>
  </si>
  <si>
    <t>Kirghizistan</t>
  </si>
  <si>
    <t>Biélorussie</t>
  </si>
  <si>
    <t>Cuba</t>
  </si>
  <si>
    <t>Corée du Sud</t>
  </si>
  <si>
    <t>Australie</t>
  </si>
  <si>
    <t>Togo</t>
  </si>
  <si>
    <t>Iran</t>
  </si>
  <si>
    <t>Nicaragua</t>
  </si>
  <si>
    <t>Birmanie</t>
  </si>
  <si>
    <t>Diego Garcia</t>
  </si>
  <si>
    <t>Danemark</t>
  </si>
  <si>
    <t>Bahamas</t>
  </si>
  <si>
    <t>Côte d’Ivoire</t>
  </si>
  <si>
    <t>Kenya</t>
  </si>
  <si>
    <t>Oman</t>
  </si>
  <si>
    <t>Cameroun</t>
  </si>
  <si>
    <t>Gambie</t>
  </si>
  <si>
    <t>Emirat Arabes Unis</t>
  </si>
  <si>
    <t>Bahreïn</t>
  </si>
  <si>
    <t>Qatar</t>
  </si>
  <si>
    <t>Palestine</t>
  </si>
  <si>
    <t>Cap-Vert</t>
  </si>
  <si>
    <t>Groenland</t>
  </si>
  <si>
    <t>Espagne</t>
  </si>
  <si>
    <t>Bangladesh</t>
  </si>
  <si>
    <t>Rwanda</t>
  </si>
  <si>
    <t>Saint Kitts et Nevis</t>
  </si>
  <si>
    <t>Congo</t>
  </si>
  <si>
    <t>Guantanamo</t>
  </si>
  <si>
    <t>France</t>
  </si>
  <si>
    <t>Bermudes</t>
  </si>
  <si>
    <t>Sainte Lucie</t>
  </si>
  <si>
    <t>Congo RDC</t>
  </si>
  <si>
    <t>Ile Cook</t>
  </si>
  <si>
    <t>Grèce</t>
  </si>
  <si>
    <t>Bhoutan</t>
  </si>
  <si>
    <t>Salvador</t>
  </si>
  <si>
    <t>Djibouti</t>
  </si>
  <si>
    <t>Ile de l’Ascension</t>
  </si>
  <si>
    <t>Hong Kong</t>
  </si>
  <si>
    <t>Bolivie</t>
  </si>
  <si>
    <t>Sri Lanka</t>
  </si>
  <si>
    <t>Egypte</t>
  </si>
  <si>
    <t>Ile Norfolk</t>
  </si>
  <si>
    <t>Inde</t>
  </si>
  <si>
    <t>Brésil</t>
  </si>
  <si>
    <t>Swaziland</t>
  </si>
  <si>
    <t>Gabon</t>
  </si>
  <si>
    <t>Ile Tonga</t>
  </si>
  <si>
    <t>Italie</t>
  </si>
  <si>
    <t>Brunei</t>
  </si>
  <si>
    <t>Tadjikistan</t>
  </si>
  <si>
    <t>Grenade</t>
  </si>
  <si>
    <t>Iles Malouines</t>
  </si>
  <si>
    <t>Japon</t>
  </si>
  <si>
    <t>Bulgarie</t>
  </si>
  <si>
    <t>Uruguay</t>
  </si>
  <si>
    <t>Guinée</t>
  </si>
  <si>
    <t>Ils Salomon</t>
  </si>
  <si>
    <t>Malaisie</t>
  </si>
  <si>
    <t>Cambodge</t>
  </si>
  <si>
    <t>Iles Féroé</t>
  </si>
  <si>
    <t>Guinée Equatoriale</t>
  </si>
  <si>
    <t>Kiribati</t>
  </si>
  <si>
    <t>Norvège</t>
  </si>
  <si>
    <t>Chili</t>
  </si>
  <si>
    <t>Haïti</t>
  </si>
  <si>
    <t>Lettonie</t>
  </si>
  <si>
    <t>Pakistan</t>
  </si>
  <si>
    <t>Chypre</t>
  </si>
  <si>
    <t>Iles Fidji</t>
  </si>
  <si>
    <t>Lituanie</t>
  </si>
  <si>
    <t>Pays Bas</t>
  </si>
  <si>
    <t>Colombie</t>
  </si>
  <si>
    <t>Iles Turques et Caïques</t>
  </si>
  <si>
    <t>Macédoine</t>
  </si>
  <si>
    <t>Portugal</t>
  </si>
  <si>
    <t>Costa Rica</t>
  </si>
  <si>
    <t>Jamaïque</t>
  </si>
  <si>
    <t>Madagascar</t>
  </si>
  <si>
    <t>Royaume Uni</t>
  </si>
  <si>
    <t>Equateur</t>
  </si>
  <si>
    <t>Lesotho</t>
  </si>
  <si>
    <t>Malawi</t>
  </si>
  <si>
    <t>Taiwan</t>
  </si>
  <si>
    <t>Estonie</t>
  </si>
  <si>
    <t>Libéria</t>
  </si>
  <si>
    <t>Maldives</t>
  </si>
  <si>
    <t>Thaïlande</t>
  </si>
  <si>
    <t>Etats Fédérés de Micronésie</t>
  </si>
  <si>
    <t>Libye</t>
  </si>
  <si>
    <t>Moldavie</t>
  </si>
  <si>
    <t>Etats Unis</t>
  </si>
  <si>
    <t>Finlande</t>
  </si>
  <si>
    <t>Maroc</t>
  </si>
  <si>
    <t>Monténégro</t>
  </si>
  <si>
    <t>Gibraltar</t>
  </si>
  <si>
    <t>Mauritanie</t>
  </si>
  <si>
    <t>Nauru</t>
  </si>
  <si>
    <t>Guadeloupe</t>
  </si>
  <si>
    <t>Monaco</t>
  </si>
  <si>
    <t>Niue</t>
  </si>
  <si>
    <t>Guam</t>
  </si>
  <si>
    <t>Montserrat</t>
  </si>
  <si>
    <t>Papouasie Nouvelle Guinée</t>
  </si>
  <si>
    <t>Guatemala</t>
  </si>
  <si>
    <t>Mozambique</t>
  </si>
  <si>
    <t>Saint Marin</t>
  </si>
  <si>
    <t>Guyane</t>
  </si>
  <si>
    <t>Ouganda</t>
  </si>
  <si>
    <t>Sainte-Hélène</t>
  </si>
  <si>
    <t>Guyane Française</t>
  </si>
  <si>
    <t>Palaos</t>
  </si>
  <si>
    <t>Samoa</t>
  </si>
  <si>
    <t>Honduras</t>
  </si>
  <si>
    <t>Polynésie Française</t>
  </si>
  <si>
    <t>Samoa américains</t>
  </si>
  <si>
    <t>Hongrie</t>
  </si>
  <si>
    <t>République Centrafricaine</t>
  </si>
  <si>
    <t>Sao Tome et Principe</t>
  </si>
  <si>
    <t>Ile Maurice</t>
  </si>
  <si>
    <t>Sierra Leone</t>
  </si>
  <si>
    <t>Serbie</t>
  </si>
  <si>
    <t>Iles Caïmans</t>
  </si>
  <si>
    <t>Soudan du Sud</t>
  </si>
  <si>
    <t>Seychelles</t>
  </si>
  <si>
    <t>Indonésie</t>
  </si>
  <si>
    <t>Tanzanie</t>
  </si>
  <si>
    <t>Somalie</t>
  </si>
  <si>
    <t>Irlande</t>
  </si>
  <si>
    <t>Tchad</t>
  </si>
  <si>
    <t>Suriname</t>
  </si>
  <si>
    <t>Islande</t>
  </si>
  <si>
    <t>Tunisie</t>
  </si>
  <si>
    <t>Timor Oriental</t>
  </si>
  <si>
    <t>Israël</t>
  </si>
  <si>
    <t>Ukraine</t>
  </si>
  <si>
    <t>Tokelau</t>
  </si>
  <si>
    <t>Jordanie</t>
  </si>
  <si>
    <t>Zambie</t>
  </si>
  <si>
    <t>Tuvalu</t>
  </si>
  <si>
    <t>Kazakhstan</t>
  </si>
  <si>
    <t>Botswana</t>
  </si>
  <si>
    <t>Vanuatu</t>
  </si>
  <si>
    <t>Koweït</t>
  </si>
  <si>
    <t>Wallis et Futuna</t>
  </si>
  <si>
    <t>Laos</t>
  </si>
  <si>
    <t>Zimbabwe</t>
  </si>
  <si>
    <t>Liban</t>
  </si>
  <si>
    <t>Liechtenstein</t>
  </si>
  <si>
    <t>Luxembourg</t>
  </si>
  <si>
    <t>Macao</t>
  </si>
  <si>
    <t>Malte</t>
  </si>
  <si>
    <t>Martinique</t>
  </si>
  <si>
    <t>Mayotte</t>
  </si>
  <si>
    <t>Mexique</t>
  </si>
  <si>
    <t>Mongolie</t>
  </si>
  <si>
    <t>Namibie</t>
  </si>
  <si>
    <t>Népal</t>
  </si>
  <si>
    <t>Nigéria</t>
  </si>
  <si>
    <t>Nouvelle-Calédonie</t>
  </si>
  <si>
    <t>Nouvelle-Zélande</t>
  </si>
  <si>
    <t>Ouzbékistan</t>
  </si>
  <si>
    <t>Panama</t>
  </si>
  <si>
    <t>Paraguay</t>
  </si>
  <si>
    <t>Pérou</t>
  </si>
  <si>
    <t>Philippines</t>
  </si>
  <si>
    <t>Pologne</t>
  </si>
  <si>
    <t>Porto-Rico</t>
  </si>
  <si>
    <t>République Dominicaine</t>
  </si>
  <si>
    <t>République Tchèque</t>
  </si>
  <si>
    <t>Réunion</t>
  </si>
  <si>
    <t>Roumanie</t>
  </si>
  <si>
    <t>Russie</t>
  </si>
  <si>
    <t>Saint Vincent</t>
  </si>
  <si>
    <t>Singapour</t>
  </si>
  <si>
    <t>Slovaquie</t>
  </si>
  <si>
    <t>Slovénie</t>
  </si>
  <si>
    <t>Soudan</t>
  </si>
  <si>
    <t>Suède</t>
  </si>
  <si>
    <t>Suisse</t>
  </si>
  <si>
    <t>Syrie</t>
  </si>
  <si>
    <t>Trinité et Tobago</t>
  </si>
  <si>
    <t>Turkménistan</t>
  </si>
  <si>
    <t>Turquie</t>
  </si>
  <si>
    <t>Venezuela</t>
  </si>
  <si>
    <t>Vietnam</t>
  </si>
  <si>
    <t>Yémen</t>
  </si>
  <si>
    <t>Noms des pays de la Zone 7</t>
  </si>
  <si>
    <t>Tarifs FCFA</t>
  </si>
  <si>
    <t>Transfert de credit</t>
  </si>
  <si>
    <t>Telecel</t>
  </si>
  <si>
    <t>Neant</t>
  </si>
  <si>
    <t>Ce n'est pas un service à abonnement</t>
  </si>
  <si>
    <t>Créaction de code de transfert de crédit</t>
  </si>
  <si>
    <t>*120*0000*code à 4 chiffre*confirmer code #</t>
  </si>
  <si>
    <t>Maintien de numero</t>
  </si>
  <si>
    <t xml:space="preserve">A expiration </t>
  </si>
  <si>
    <t xml:space="preserve">abonnement pour 6 mois </t>
  </si>
  <si>
    <t>abonnement pour 12 mois</t>
  </si>
  <si>
    <t>Call me Back</t>
  </si>
  <si>
    <t>Recharge a distance</t>
  </si>
  <si>
    <t>Consultation de solde</t>
  </si>
  <si>
    <t>Card recharge</t>
  </si>
  <si>
    <t>*111*code recharge#</t>
  </si>
  <si>
    <t>RBT</t>
  </si>
  <si>
    <t>158F/mois</t>
  </si>
  <si>
    <t>sms stop au 133 (0f)</t>
  </si>
  <si>
    <t>RAS</t>
  </si>
  <si>
    <t>Appel IVR</t>
  </si>
  <si>
    <t>*622# à (0f)</t>
  </si>
  <si>
    <t>Verification de l'identification</t>
  </si>
  <si>
    <t>*148#</t>
  </si>
  <si>
    <t>INFOS COVID</t>
  </si>
  <si>
    <t>sms "covid" au 155</t>
  </si>
  <si>
    <t>Redirect USSD access to IPCC</t>
  </si>
  <si>
    <t>fonction du forfait choisi</t>
  </si>
  <si>
    <t>Consoltation solde data</t>
  </si>
  <si>
    <t>par sms "data" au 190</t>
  </si>
  <si>
    <t>First Call Activation</t>
  </si>
  <si>
    <t>Non réception de broadcast</t>
  </si>
  <si>
    <t>*622#</t>
  </si>
  <si>
    <t>KIOSQUE</t>
  </si>
  <si>
    <t>mot clé par sms au 802</t>
  </si>
  <si>
    <t>Call Center</t>
  </si>
  <si>
    <t>Appel</t>
  </si>
  <si>
    <t>Mobile Money</t>
  </si>
  <si>
    <t>*808#</t>
  </si>
  <si>
    <t>Communiquer les details de communications</t>
  </si>
  <si>
    <t>sms "cdr" au 644</t>
  </si>
  <si>
    <t>Consultation solde data</t>
  </si>
  <si>
    <t>Souscription forfait Data</t>
  </si>
  <si>
    <t>*110# puis ok pous consulter le solde.</t>
  </si>
  <si>
    <t>L'ensemble des soldes est envoyé par SMS</t>
  </si>
  <si>
    <t>*633#</t>
  </si>
  <si>
    <t>Envoyer par SMS "CDR" au 644 pour consulter la liste des appels reçus</t>
  </si>
  <si>
    <t xml:space="preserve">*148# </t>
  </si>
  <si>
    <t>En cours d'implémentation</t>
  </si>
  <si>
    <t>Reception d'appel</t>
  </si>
  <si>
    <t>Etude en cours</t>
  </si>
  <si>
    <t>FORFAIT Magic 1</t>
  </si>
  <si>
    <t>FORFAIT Magic 2</t>
  </si>
  <si>
    <t>FORFAIT Magic 3</t>
  </si>
  <si>
    <t>FORFAIT Magic 4</t>
  </si>
  <si>
    <t>FORFAIT Magic 5</t>
  </si>
  <si>
    <t xml:space="preserve">12 Min </t>
  </si>
  <si>
    <t>*112#</t>
  </si>
  <si>
    <t xml:space="preserve">15 min + 50 SMS </t>
  </si>
  <si>
    <t>2 jours</t>
  </si>
  <si>
    <t>3 jours</t>
  </si>
  <si>
    <t>4 jours</t>
  </si>
  <si>
    <t>100% Bonus recharge: Lundi , mercredi, jeudi,samedi et dimanche</t>
  </si>
  <si>
    <t>1 jours</t>
  </si>
  <si>
    <t>150 000 f ttc. Frais d'accès :50 000 F TTC Facturation à 1.35 f ttc/seconde au delà du forfait souscrit</t>
  </si>
  <si>
    <t>200 000 f ttc. Frais d'accès :50 000 F TTC Facturation à 1.35 f ttc/seconde au delà du forfait souscrit</t>
  </si>
  <si>
    <t>350 000 f ttc. Frais d'accès :50 000 F TTC Facturation à 1.35 f ttc/seconde au delà du forfait souscrit</t>
  </si>
  <si>
    <t xml:space="preserve">1,39/ sec (On net et Off net) tarif en vigueur sur l'international
</t>
  </si>
  <si>
    <t xml:space="preserve">1,37/ sec (On net et Off net) tarif en vigueur sur l'international
</t>
  </si>
  <si>
    <t xml:space="preserve">1,35/ sec (On net et Off net) tarif en vigueur sur l'international
</t>
  </si>
  <si>
    <t xml:space="preserve">20 f ttc On net et Off net 53 f ttc international
</t>
  </si>
  <si>
    <t xml:space="preserve">10 000f, donnant droit à la création du compte + 1 kit de connexion + 100 SMS gratuits Facturation: 10 500f ttc pour 600 SMS
- 52 500f ttc pour 3200 SMS
</t>
  </si>
  <si>
    <t xml:space="preserve">10 000f, donnant droit à la création du compte + 1 kit de connexion + 100 SMS gratuits Facturation: 10 500f ttc pour 600 SMS, 52 500f ttc pour 3200 SMS
</t>
  </si>
  <si>
    <t>25 min + 100 SMS + 55 Mo</t>
  </si>
  <si>
    <t>40 min + 200 SMS + 100Mo</t>
  </si>
  <si>
    <t>60min + 250 SMS + 150Mo</t>
  </si>
  <si>
    <t>Bénéficiez de 250% de bonus recharge. Moins de 10 000F: validité 10 jours. 10 000f et plus: validité 7 jours</t>
  </si>
  <si>
    <t>Bénéficiez de 200% de bonus recharge. Moins de 10 000F: validité 10 jours. 10 000f et plus: validité 7 jours</t>
  </si>
  <si>
    <t xml:space="preserve">50 000 f de crédit de communication (plus 100% de bonus valable 30 jours)
</t>
  </si>
  <si>
    <t xml:space="preserve">100 000 f de crédit de communication (plus 100% de bonus valable 30 jours)
</t>
  </si>
  <si>
    <t xml:space="preserve">25 000 f de crédit de communication (plus 100% de bonus valable 30 jours)
</t>
  </si>
  <si>
    <t>Redevance mensuelle/numéro :5 000 F TTC /frais de migration :0 f</t>
  </si>
  <si>
    <t>1,6 f TTC /seconde on net et off net. International est fonction des zones: Zone 1: 104F ttc/minute, Zone 2:158F ttc/minute, Zone 3: 179F ttc/minute, Zone 4: 184F ttc/minute, Zone 5: 210F ttc/minute, Zone 6: 263F ttc/minute, Zone 7: 363F ttc/minute.</t>
  </si>
  <si>
    <t>1,6 f TTC /seconde on net et off net. International est fonction des zones: Zone 1: 104F ttc/minute, Zone 2: 158F ttc/minute, Zone 3: 179F ttc/minute, Zone 4: 184F ttc/minute, Zone 5: 210F ttc/minute, Zone 6: 263F ttc/minute, Zone 7: 363F ttc/minute.</t>
  </si>
  <si>
    <t>En réception: 390f. En appel pour les prepaid: tarif AA14 de l’opérateur du pays visité + 20% facturé en temps réel par Telecel. En appel pour les postpaid:Tarif AA14 de l’opérateur du pays visité + 15% facturé en temps réel par Telecel.</t>
  </si>
  <si>
    <t>Zone 1: 104F ttc/minute, Zone 2:158F ttc/minute, Zone 3: 179F ttc/minute, Zone 4: 184F ttc/minute, Zone 5: 210F ttc/minute, Zone 6: 263F ttc/minute, Zone 7: 363F ttc/minute.</t>
  </si>
  <si>
    <r>
      <t>*102</t>
    </r>
    <r>
      <rPr>
        <i/>
        <sz val="10"/>
        <color rgb="FF000000"/>
        <rFont val="Times New Roman"/>
        <family val="1"/>
      </rPr>
      <t>#</t>
    </r>
  </si>
  <si>
    <r>
      <t>*105*6</t>
    </r>
    <r>
      <rPr>
        <i/>
        <sz val="10"/>
        <color rgb="FF000000"/>
        <rFont val="Times New Roman"/>
        <family val="1"/>
      </rPr>
      <t>#</t>
    </r>
  </si>
  <si>
    <r>
      <t>*105*12</t>
    </r>
    <r>
      <rPr>
        <i/>
        <sz val="10"/>
        <color rgb="FF000000"/>
        <rFont val="Times New Roman"/>
        <family val="1"/>
      </rPr>
      <t>#</t>
    </r>
  </si>
  <si>
    <r>
      <t>*108*numero</t>
    </r>
    <r>
      <rPr>
        <i/>
        <sz val="10"/>
        <color rgb="FF000000"/>
        <rFont val="Times New Roman"/>
        <family val="1"/>
      </rPr>
      <t>#</t>
    </r>
  </si>
  <si>
    <r>
      <t>*109*code recharge*numero</t>
    </r>
    <r>
      <rPr>
        <i/>
        <sz val="10"/>
        <color rgb="FF000000"/>
        <rFont val="Times New Roman"/>
        <family val="1"/>
      </rPr>
      <t>#</t>
    </r>
  </si>
  <si>
    <r>
      <t>*110</t>
    </r>
    <r>
      <rPr>
        <i/>
        <sz val="10"/>
        <color rgb="FF000000"/>
        <rFont val="Times New Roman"/>
        <family val="1"/>
      </rPr>
      <t>#</t>
    </r>
  </si>
  <si>
    <r>
      <t>*133</t>
    </r>
    <r>
      <rPr>
        <i/>
        <sz val="10"/>
        <color rgb="FF000000"/>
        <rFont val="Times New Roman"/>
        <family val="1"/>
      </rPr>
      <t>#</t>
    </r>
  </si>
  <si>
    <r>
      <t xml:space="preserve">Procédé de consultation des soldes des comptes principaux et auxiliaires </t>
    </r>
    <r>
      <rPr>
        <b/>
        <i/>
        <sz val="9"/>
        <color rgb="FFC00000"/>
        <rFont val="Times New Roman"/>
        <family val="1"/>
      </rPr>
      <t>ainsi que les soldes des comptes gélés</t>
    </r>
  </si>
  <si>
    <r>
      <t xml:space="preserve">Autres codes utiles </t>
    </r>
    <r>
      <rPr>
        <b/>
        <i/>
        <sz val="9"/>
        <color rgb="FF000000"/>
        <rFont val="Times New Roman"/>
        <family val="1"/>
      </rPr>
      <t>(à préciser si disponibles sur le réseau)</t>
    </r>
  </si>
  <si>
    <t>4. Tarifs classiques des appels Voix et SMS vers les pays étrangers</t>
  </si>
  <si>
    <t>3. Tarifs classiques des appels Voix et SMS vers les réseaux nationaux</t>
  </si>
  <si>
    <t>5. Offres de services à valeur ajoutée (SVA) digitaux</t>
  </si>
  <si>
    <t>2. Offres promotionnelles voix/SMS/Data</t>
  </si>
  <si>
    <t>Redevance à 5 000f Caution: 50 000f au national 150 000f à l'international. 250 000f International plus Roaming</t>
  </si>
  <si>
    <t xml:space="preserve">Appel intra réseau (on-net) </t>
  </si>
  <si>
    <t>7. Codes utiles</t>
  </si>
  <si>
    <t>6. Offres de services à valeur ajoutée (SVA) accessibles via les canaux Voix/SMS/USSD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</si>
</sst>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_-* #,##0\ _C_F_A_-;\-* #,##0\ _C_F_A_-;_-* &quot;-&quot;\ _C_F_A_-;_-@_-"/>
  </numFmts>
  <fonts count="26" x14ac:knownFonts="1">
    <font>
      <sz val="11"/>
      <color theme="1"/>
      <name val="Calibri"/>
      <family val="2"/>
      <scheme val="minor"/>
    </font>
    <font>
      <b/>
      <i/>
      <sz val="7"/>
      <color rgb="FF000000"/>
      <name val="Times New Roman"/>
      <family val="1"/>
    </font>
    <font>
      <sz val="12"/>
      <color rgb="FF8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800000"/>
      <name val="Times New Roman"/>
      <family val="1"/>
    </font>
    <font>
      <sz val="11"/>
      <color theme="1"/>
      <name val="Times New Roman"/>
      <family val="1"/>
    </font>
    <font>
      <b/>
      <sz val="10"/>
      <color rgb="FF0070C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800000"/>
      <name val="Times New Roman"/>
      <family val="1"/>
    </font>
    <font>
      <b/>
      <sz val="14"/>
      <name val="Times New Roman"/>
      <family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C00000"/>
      <name val="Times New Roman"/>
      <family val="1"/>
    </font>
    <font>
      <b/>
      <i/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4F0FE"/>
        <bgColor indexed="64"/>
      </patternFill>
    </fill>
    <fill>
      <patternFill patternType="solid">
        <fgColor rgb="FFD6DCE4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1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5" fontId="0" fillId="2" borderId="0" xfId="1" applyNumberFormat="1" applyFont="1" applyFill="1" applyAlignment="1">
      <alignment vertical="center"/>
    </xf>
    <xf numFmtId="0" fontId="9" fillId="0" borderId="0" xfId="0" applyFont="1"/>
    <xf numFmtId="0" fontId="4" fillId="0" borderId="0" xfId="0" applyFont="1"/>
    <xf numFmtId="0" fontId="6" fillId="0" borderId="0" xfId="0" applyFont="1"/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165" fontId="10" fillId="6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165" fontId="13" fillId="0" borderId="2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165" fontId="14" fillId="0" borderId="2" xfId="1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/>
    </xf>
    <xf numFmtId="165" fontId="14" fillId="0" borderId="2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4" fillId="0" borderId="2" xfId="1" applyFont="1" applyFill="1" applyBorder="1" applyAlignment="1">
      <alignment horizontal="center" vertical="center" wrapText="1"/>
    </xf>
    <xf numFmtId="166" fontId="13" fillId="0" borderId="2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/>
    <xf numFmtId="0" fontId="14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center" vertical="center"/>
    </xf>
    <xf numFmtId="0" fontId="18" fillId="0" borderId="0" xfId="0" applyFont="1"/>
    <xf numFmtId="0" fontId="13" fillId="2" borderId="2" xfId="0" applyFont="1" applyFill="1" applyBorder="1"/>
    <xf numFmtId="0" fontId="13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20" fillId="5" borderId="2" xfId="0" applyFont="1" applyFill="1" applyBorder="1" applyAlignment="1">
      <alignment vertical="center" wrapText="1"/>
    </xf>
    <xf numFmtId="0" fontId="20" fillId="5" borderId="2" xfId="0" applyFont="1" applyFill="1" applyBorder="1" applyAlignment="1">
      <alignment horizontal="right" vertical="center" wrapText="1"/>
    </xf>
    <xf numFmtId="0" fontId="21" fillId="0" borderId="0" xfId="0" applyFont="1"/>
    <xf numFmtId="0" fontId="20" fillId="3" borderId="1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2" fillId="0" borderId="0" xfId="0" applyFont="1"/>
    <xf numFmtId="0" fontId="20" fillId="7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vertical="center"/>
    </xf>
    <xf numFmtId="0" fontId="23" fillId="5" borderId="8" xfId="0" applyFont="1" applyFill="1" applyBorder="1" applyAlignment="1">
      <alignment vertical="center" wrapText="1"/>
    </xf>
    <xf numFmtId="0" fontId="23" fillId="5" borderId="9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vertical="center"/>
    </xf>
    <xf numFmtId="0" fontId="23" fillId="5" borderId="10" xfId="0" applyFont="1" applyFill="1" applyBorder="1" applyAlignment="1">
      <alignment vertical="center"/>
    </xf>
    <xf numFmtId="0" fontId="5" fillId="5" borderId="0" xfId="0" applyFont="1" applyFill="1" applyAlignment="1">
      <alignment horizontal="righ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vertical="center" wrapText="1"/>
    </xf>
    <xf numFmtId="0" fontId="14" fillId="0" borderId="2" xfId="0" applyFont="1" applyBorder="1"/>
    <xf numFmtId="0" fontId="5" fillId="5" borderId="0" xfId="0" applyFont="1" applyFill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67" fontId="14" fillId="0" borderId="2" xfId="0" applyNumberFormat="1" applyFont="1" applyBorder="1" applyAlignment="1">
      <alignment vertical="center"/>
    </xf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165" fontId="14" fillId="2" borderId="2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165" fontId="13" fillId="2" borderId="2" xfId="1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/>
    </xf>
    <xf numFmtId="164" fontId="14" fillId="2" borderId="2" xfId="1" applyFont="1" applyFill="1" applyBorder="1" applyAlignment="1">
      <alignment horizontal="center" vertical="center" wrapText="1"/>
    </xf>
    <xf numFmtId="166" fontId="13" fillId="2" borderId="2" xfId="1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  <color rgb="FFB4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4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6" sqref="G36"/>
    </sheetView>
  </sheetViews>
  <sheetFormatPr baseColWidth="10" defaultColWidth="11.44140625" defaultRowHeight="14.4" x14ac:dyDescent="0.3"/>
  <cols>
    <col min="1" max="1" width="3.88671875" style="4" bestFit="1" customWidth="1"/>
    <col min="2" max="2" width="16.88671875" style="4" customWidth="1"/>
    <col min="3" max="3" width="16.88671875" style="5" customWidth="1"/>
    <col min="4" max="5" width="16.88671875" style="6" customWidth="1"/>
    <col min="6" max="10" width="16.88671875" style="4" customWidth="1"/>
    <col min="11" max="13" width="16.88671875" style="2" customWidth="1"/>
    <col min="14" max="16384" width="11.44140625" style="2"/>
  </cols>
  <sheetData>
    <row r="1" spans="1:13" ht="18" x14ac:dyDescent="0.3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</row>
    <row r="2" spans="1:13" s="3" customFormat="1" ht="93.6" x14ac:dyDescent="0.3">
      <c r="A2" s="10" t="s">
        <v>1</v>
      </c>
      <c r="B2" s="10" t="s">
        <v>2</v>
      </c>
      <c r="C2" s="10" t="s">
        <v>3</v>
      </c>
      <c r="D2" s="12" t="s">
        <v>165</v>
      </c>
      <c r="E2" s="12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82</v>
      </c>
      <c r="L2" s="10" t="s">
        <v>83</v>
      </c>
      <c r="M2" s="10" t="s">
        <v>13</v>
      </c>
    </row>
    <row r="3" spans="1:13" s="16" customFormat="1" ht="66" x14ac:dyDescent="0.3">
      <c r="A3" s="29">
        <v>1</v>
      </c>
      <c r="B3" s="14" t="s">
        <v>84</v>
      </c>
      <c r="C3" s="21" t="s">
        <v>85</v>
      </c>
      <c r="D3" s="22" t="s">
        <v>86</v>
      </c>
      <c r="E3" s="23" t="s">
        <v>87</v>
      </c>
      <c r="F3" s="27" t="s">
        <v>88</v>
      </c>
      <c r="G3" s="24">
        <v>0</v>
      </c>
      <c r="H3" s="24" t="s">
        <v>90</v>
      </c>
      <c r="I3" s="26" t="s">
        <v>91</v>
      </c>
      <c r="J3" s="26" t="s">
        <v>91</v>
      </c>
      <c r="K3" s="26" t="s">
        <v>91</v>
      </c>
      <c r="L3" s="26" t="s">
        <v>91</v>
      </c>
      <c r="M3" s="26" t="s">
        <v>91</v>
      </c>
    </row>
    <row r="4" spans="1:13" s="16" customFormat="1" ht="126.75" customHeight="1" x14ac:dyDescent="0.3">
      <c r="A4" s="29">
        <v>2</v>
      </c>
      <c r="B4" s="14" t="s">
        <v>92</v>
      </c>
      <c r="C4" s="21" t="s">
        <v>85</v>
      </c>
      <c r="D4" s="22" t="s">
        <v>86</v>
      </c>
      <c r="E4" s="23" t="s">
        <v>482</v>
      </c>
      <c r="F4" s="27" t="s">
        <v>482</v>
      </c>
      <c r="G4" s="24">
        <v>0</v>
      </c>
      <c r="H4" s="24" t="s">
        <v>93</v>
      </c>
      <c r="I4" s="26" t="s">
        <v>91</v>
      </c>
      <c r="J4" s="26" t="s">
        <v>91</v>
      </c>
      <c r="K4" s="26" t="s">
        <v>91</v>
      </c>
      <c r="L4" s="26" t="s">
        <v>91</v>
      </c>
      <c r="M4" s="26" t="s">
        <v>91</v>
      </c>
    </row>
    <row r="5" spans="1:13" s="16" customFormat="1" ht="171.6" x14ac:dyDescent="0.3">
      <c r="A5" s="29">
        <v>3</v>
      </c>
      <c r="B5" s="14" t="s">
        <v>94</v>
      </c>
      <c r="C5" s="21" t="s">
        <v>95</v>
      </c>
      <c r="D5" s="15" t="s">
        <v>86</v>
      </c>
      <c r="E5" s="25" t="s">
        <v>481</v>
      </c>
      <c r="F5" s="26"/>
      <c r="G5" s="24">
        <v>0</v>
      </c>
      <c r="H5" s="24" t="s">
        <v>93</v>
      </c>
      <c r="I5" s="26" t="s">
        <v>91</v>
      </c>
      <c r="J5" s="26" t="s">
        <v>91</v>
      </c>
      <c r="K5" s="26" t="s">
        <v>91</v>
      </c>
      <c r="L5" s="26" t="s">
        <v>91</v>
      </c>
      <c r="M5" s="26" t="s">
        <v>91</v>
      </c>
    </row>
    <row r="6" spans="1:13" s="16" customFormat="1" ht="13.8" x14ac:dyDescent="0.3">
      <c r="A6" s="29">
        <v>4</v>
      </c>
      <c r="B6" s="14" t="s">
        <v>96</v>
      </c>
      <c r="C6" s="21" t="s">
        <v>85</v>
      </c>
      <c r="D6" s="22" t="s">
        <v>86</v>
      </c>
      <c r="E6" s="22" t="s">
        <v>97</v>
      </c>
      <c r="F6" s="26" t="s">
        <v>97</v>
      </c>
      <c r="G6" s="26" t="s">
        <v>86</v>
      </c>
      <c r="H6" s="26" t="s">
        <v>91</v>
      </c>
      <c r="I6" s="26" t="s">
        <v>91</v>
      </c>
      <c r="J6" s="26" t="s">
        <v>91</v>
      </c>
      <c r="K6" s="26" t="s">
        <v>91</v>
      </c>
      <c r="L6" s="26" t="s">
        <v>91</v>
      </c>
      <c r="M6" s="26"/>
    </row>
    <row r="7" spans="1:13" s="16" customFormat="1" ht="198" x14ac:dyDescent="0.3">
      <c r="A7" s="29">
        <v>5</v>
      </c>
      <c r="B7" s="14" t="s">
        <v>98</v>
      </c>
      <c r="C7" s="21" t="s">
        <v>85</v>
      </c>
      <c r="D7" s="22" t="s">
        <v>86</v>
      </c>
      <c r="E7" s="23" t="s">
        <v>480</v>
      </c>
      <c r="F7" s="27" t="s">
        <v>479</v>
      </c>
      <c r="G7" s="24">
        <v>0</v>
      </c>
      <c r="H7" s="24" t="s">
        <v>90</v>
      </c>
      <c r="I7" s="26" t="s">
        <v>91</v>
      </c>
      <c r="J7" s="26" t="s">
        <v>91</v>
      </c>
      <c r="K7" s="26" t="s">
        <v>91</v>
      </c>
      <c r="L7" s="26" t="s">
        <v>91</v>
      </c>
      <c r="M7" s="26" t="s">
        <v>91</v>
      </c>
    </row>
    <row r="8" spans="1:13" s="16" customFormat="1" ht="66" x14ac:dyDescent="0.3">
      <c r="A8" s="29">
        <v>6</v>
      </c>
      <c r="B8" s="14" t="s">
        <v>99</v>
      </c>
      <c r="C8" s="21" t="s">
        <v>95</v>
      </c>
      <c r="D8" s="23" t="s">
        <v>166</v>
      </c>
      <c r="E8" s="22" t="s">
        <v>91</v>
      </c>
      <c r="F8" s="26" t="s">
        <v>91</v>
      </c>
      <c r="G8" s="26" t="s">
        <v>100</v>
      </c>
      <c r="H8" s="24" t="s">
        <v>90</v>
      </c>
      <c r="I8" s="26" t="s">
        <v>91</v>
      </c>
      <c r="J8" s="26" t="s">
        <v>91</v>
      </c>
      <c r="K8" s="26" t="s">
        <v>129</v>
      </c>
      <c r="L8" s="21" t="s">
        <v>446</v>
      </c>
      <c r="M8" s="21" t="s">
        <v>445</v>
      </c>
    </row>
    <row r="9" spans="1:13" s="16" customFormat="1" ht="13.8" x14ac:dyDescent="0.3">
      <c r="A9" s="29">
        <v>7</v>
      </c>
      <c r="B9" s="14" t="s">
        <v>101</v>
      </c>
      <c r="C9" s="21" t="s">
        <v>85</v>
      </c>
      <c r="D9" s="22" t="s">
        <v>86</v>
      </c>
      <c r="E9" s="23" t="s">
        <v>102</v>
      </c>
      <c r="F9" s="27" t="s">
        <v>102</v>
      </c>
      <c r="G9" s="26" t="s">
        <v>86</v>
      </c>
      <c r="H9" s="26" t="s">
        <v>91</v>
      </c>
      <c r="I9" s="26" t="s">
        <v>91</v>
      </c>
      <c r="J9" s="26" t="s">
        <v>91</v>
      </c>
      <c r="K9" s="26" t="s">
        <v>91</v>
      </c>
      <c r="L9" s="26" t="s">
        <v>91</v>
      </c>
      <c r="M9" s="26" t="s">
        <v>91</v>
      </c>
    </row>
    <row r="10" spans="1:13" s="16" customFormat="1" ht="145.5" customHeight="1" x14ac:dyDescent="0.3">
      <c r="A10" s="29">
        <v>8</v>
      </c>
      <c r="B10" s="14" t="s">
        <v>103</v>
      </c>
      <c r="C10" s="21" t="s">
        <v>85</v>
      </c>
      <c r="D10" s="22" t="s">
        <v>86</v>
      </c>
      <c r="E10" s="23" t="s">
        <v>104</v>
      </c>
      <c r="F10" s="27" t="s">
        <v>104</v>
      </c>
      <c r="G10" s="26" t="s">
        <v>86</v>
      </c>
      <c r="H10" s="24" t="s">
        <v>90</v>
      </c>
      <c r="I10" s="26" t="s">
        <v>91</v>
      </c>
      <c r="J10" s="26" t="s">
        <v>91</v>
      </c>
      <c r="K10" s="26" t="s">
        <v>91</v>
      </c>
      <c r="L10" s="26" t="s">
        <v>91</v>
      </c>
      <c r="M10" s="26" t="s">
        <v>91</v>
      </c>
    </row>
    <row r="11" spans="1:13" s="16" customFormat="1" ht="79.2" x14ac:dyDescent="0.3">
      <c r="A11" s="29">
        <v>9</v>
      </c>
      <c r="B11" s="14" t="s">
        <v>105</v>
      </c>
      <c r="C11" s="24" t="s">
        <v>106</v>
      </c>
      <c r="D11" s="23" t="s">
        <v>116</v>
      </c>
      <c r="E11" s="22" t="s">
        <v>91</v>
      </c>
      <c r="F11" s="27" t="s">
        <v>461</v>
      </c>
      <c r="G11" s="24" t="s">
        <v>107</v>
      </c>
      <c r="H11" s="26" t="s">
        <v>91</v>
      </c>
      <c r="I11" s="26" t="s">
        <v>91</v>
      </c>
      <c r="J11" s="26" t="s">
        <v>91</v>
      </c>
      <c r="K11" s="26" t="s">
        <v>91</v>
      </c>
      <c r="L11" s="26" t="s">
        <v>91</v>
      </c>
      <c r="M11" s="26" t="s">
        <v>91</v>
      </c>
    </row>
    <row r="12" spans="1:13" s="16" customFormat="1" ht="79.2" x14ac:dyDescent="0.3">
      <c r="A12" s="29">
        <v>10</v>
      </c>
      <c r="B12" s="14" t="s">
        <v>105</v>
      </c>
      <c r="C12" s="24" t="s">
        <v>106</v>
      </c>
      <c r="D12" s="23" t="s">
        <v>115</v>
      </c>
      <c r="E12" s="22" t="s">
        <v>91</v>
      </c>
      <c r="F12" s="27" t="s">
        <v>462</v>
      </c>
      <c r="G12" s="24" t="s">
        <v>107</v>
      </c>
      <c r="H12" s="26" t="s">
        <v>91</v>
      </c>
      <c r="I12" s="26" t="s">
        <v>91</v>
      </c>
      <c r="J12" s="26" t="s">
        <v>91</v>
      </c>
      <c r="K12" s="26" t="s">
        <v>91</v>
      </c>
      <c r="L12" s="26" t="s">
        <v>91</v>
      </c>
      <c r="M12" s="26" t="s">
        <v>91</v>
      </c>
    </row>
    <row r="13" spans="1:13" s="16" customFormat="1" ht="79.2" x14ac:dyDescent="0.3">
      <c r="A13" s="29">
        <v>11</v>
      </c>
      <c r="B13" s="14" t="s">
        <v>105</v>
      </c>
      <c r="C13" s="24" t="s">
        <v>106</v>
      </c>
      <c r="D13" s="23" t="s">
        <v>114</v>
      </c>
      <c r="E13" s="22" t="s">
        <v>91</v>
      </c>
      <c r="F13" s="27" t="s">
        <v>463</v>
      </c>
      <c r="G13" s="24" t="s">
        <v>107</v>
      </c>
      <c r="H13" s="26" t="s">
        <v>91</v>
      </c>
      <c r="I13" s="26" t="s">
        <v>91</v>
      </c>
      <c r="J13" s="26" t="s">
        <v>91</v>
      </c>
      <c r="K13" s="26" t="s">
        <v>91</v>
      </c>
      <c r="L13" s="26" t="s">
        <v>91</v>
      </c>
      <c r="M13" s="26" t="s">
        <v>91</v>
      </c>
    </row>
    <row r="14" spans="1:13" s="16" customFormat="1" ht="52.8" x14ac:dyDescent="0.3">
      <c r="A14" s="29">
        <v>12</v>
      </c>
      <c r="B14" s="14" t="s">
        <v>108</v>
      </c>
      <c r="C14" s="24" t="s">
        <v>106</v>
      </c>
      <c r="D14" s="22" t="s">
        <v>86</v>
      </c>
      <c r="E14" s="22" t="s">
        <v>91</v>
      </c>
      <c r="F14" s="27" t="s">
        <v>478</v>
      </c>
      <c r="G14" s="24" t="s">
        <v>107</v>
      </c>
      <c r="H14" s="26" t="s">
        <v>91</v>
      </c>
      <c r="I14" s="26" t="s">
        <v>91</v>
      </c>
      <c r="J14" s="26" t="s">
        <v>91</v>
      </c>
      <c r="K14" s="26" t="s">
        <v>91</v>
      </c>
      <c r="L14" s="26" t="s">
        <v>91</v>
      </c>
      <c r="M14" s="26" t="s">
        <v>91</v>
      </c>
    </row>
    <row r="15" spans="1:13" s="98" customFormat="1" ht="79.2" x14ac:dyDescent="0.3">
      <c r="A15" s="93">
        <v>13</v>
      </c>
      <c r="B15" s="94" t="s">
        <v>109</v>
      </c>
      <c r="C15" s="95" t="s">
        <v>106</v>
      </c>
      <c r="D15" s="96" t="s">
        <v>477</v>
      </c>
      <c r="E15" s="96" t="s">
        <v>464</v>
      </c>
      <c r="F15" s="95" t="s">
        <v>464</v>
      </c>
      <c r="G15" s="95" t="s">
        <v>110</v>
      </c>
      <c r="H15" s="95" t="s">
        <v>90</v>
      </c>
      <c r="I15" s="39" t="s">
        <v>91</v>
      </c>
      <c r="J15" s="39" t="s">
        <v>91</v>
      </c>
      <c r="K15" s="39" t="s">
        <v>110</v>
      </c>
      <c r="L15" s="97" t="s">
        <v>111</v>
      </c>
      <c r="M15" s="97" t="s">
        <v>447</v>
      </c>
    </row>
    <row r="16" spans="1:13" s="98" customFormat="1" ht="79.2" x14ac:dyDescent="0.3">
      <c r="A16" s="93">
        <v>14</v>
      </c>
      <c r="B16" s="94" t="s">
        <v>112</v>
      </c>
      <c r="C16" s="95" t="s">
        <v>106</v>
      </c>
      <c r="D16" s="96" t="s">
        <v>475</v>
      </c>
      <c r="E16" s="96" t="s">
        <v>465</v>
      </c>
      <c r="F16" s="95" t="s">
        <v>465</v>
      </c>
      <c r="G16" s="95" t="s">
        <v>110</v>
      </c>
      <c r="H16" s="95" t="s">
        <v>90</v>
      </c>
      <c r="I16" s="39" t="s">
        <v>91</v>
      </c>
      <c r="J16" s="39" t="s">
        <v>91</v>
      </c>
      <c r="K16" s="39" t="s">
        <v>110</v>
      </c>
      <c r="L16" s="97" t="s">
        <v>111</v>
      </c>
      <c r="M16" s="97" t="s">
        <v>447</v>
      </c>
    </row>
    <row r="17" spans="1:13" s="98" customFormat="1" ht="79.2" x14ac:dyDescent="0.3">
      <c r="A17" s="93">
        <v>15</v>
      </c>
      <c r="B17" s="94" t="s">
        <v>113</v>
      </c>
      <c r="C17" s="95" t="s">
        <v>106</v>
      </c>
      <c r="D17" s="96" t="s">
        <v>476</v>
      </c>
      <c r="E17" s="96" t="s">
        <v>466</v>
      </c>
      <c r="F17" s="95" t="s">
        <v>466</v>
      </c>
      <c r="G17" s="95" t="s">
        <v>110</v>
      </c>
      <c r="H17" s="95" t="s">
        <v>90</v>
      </c>
      <c r="I17" s="39" t="s">
        <v>91</v>
      </c>
      <c r="J17" s="39" t="s">
        <v>91</v>
      </c>
      <c r="K17" s="39" t="s">
        <v>110</v>
      </c>
      <c r="L17" s="97" t="s">
        <v>111</v>
      </c>
      <c r="M17" s="97" t="s">
        <v>447</v>
      </c>
    </row>
    <row r="18" spans="1:13" s="98" customFormat="1" ht="26.4" x14ac:dyDescent="0.3">
      <c r="A18" s="93">
        <v>16</v>
      </c>
      <c r="B18" s="94" t="s">
        <v>117</v>
      </c>
      <c r="C18" s="97" t="s">
        <v>85</v>
      </c>
      <c r="D18" s="99" t="s">
        <v>118</v>
      </c>
      <c r="E18" s="100" t="s">
        <v>97</v>
      </c>
      <c r="F18" s="39" t="s">
        <v>91</v>
      </c>
      <c r="G18" s="39" t="s">
        <v>91</v>
      </c>
      <c r="H18" s="39" t="s">
        <v>91</v>
      </c>
      <c r="I18" s="39" t="s">
        <v>91</v>
      </c>
      <c r="J18" s="39" t="s">
        <v>91</v>
      </c>
      <c r="K18" s="39" t="s">
        <v>91</v>
      </c>
      <c r="L18" s="39" t="s">
        <v>91</v>
      </c>
      <c r="M18" s="39" t="s">
        <v>91</v>
      </c>
    </row>
    <row r="19" spans="1:13" s="98" customFormat="1" ht="66" x14ac:dyDescent="0.3">
      <c r="A19" s="93">
        <v>17</v>
      </c>
      <c r="B19" s="94" t="s">
        <v>119</v>
      </c>
      <c r="C19" s="97" t="s">
        <v>85</v>
      </c>
      <c r="D19" s="100" t="s">
        <v>86</v>
      </c>
      <c r="E19" s="96" t="s">
        <v>120</v>
      </c>
      <c r="F19" s="101" t="s">
        <v>467</v>
      </c>
      <c r="G19" s="95" t="s">
        <v>89</v>
      </c>
      <c r="H19" s="95" t="s">
        <v>91</v>
      </c>
      <c r="I19" s="95" t="s">
        <v>90</v>
      </c>
      <c r="J19" s="39" t="s">
        <v>91</v>
      </c>
      <c r="K19" s="39" t="s">
        <v>91</v>
      </c>
      <c r="L19" s="39" t="s">
        <v>91</v>
      </c>
      <c r="M19" s="39" t="s">
        <v>91</v>
      </c>
    </row>
    <row r="20" spans="1:13" s="98" customFormat="1" ht="153.75" customHeight="1" x14ac:dyDescent="0.3">
      <c r="A20" s="93">
        <v>18</v>
      </c>
      <c r="B20" s="94" t="s">
        <v>121</v>
      </c>
      <c r="C20" s="95" t="s">
        <v>106</v>
      </c>
      <c r="D20" s="96" t="s">
        <v>469</v>
      </c>
      <c r="E20" s="100"/>
      <c r="F20" s="95" t="s">
        <v>468</v>
      </c>
      <c r="G20" s="95" t="s">
        <v>107</v>
      </c>
      <c r="H20" s="95" t="s">
        <v>91</v>
      </c>
      <c r="I20" s="95" t="s">
        <v>91</v>
      </c>
      <c r="J20" s="95" t="s">
        <v>91</v>
      </c>
      <c r="K20" s="95" t="s">
        <v>91</v>
      </c>
      <c r="L20" s="39" t="s">
        <v>91</v>
      </c>
      <c r="M20" s="39" t="s">
        <v>91</v>
      </c>
    </row>
    <row r="21" spans="1:13" s="98" customFormat="1" ht="66" x14ac:dyDescent="0.3">
      <c r="A21" s="93">
        <v>19</v>
      </c>
      <c r="B21" s="94" t="s">
        <v>448</v>
      </c>
      <c r="C21" s="95" t="s">
        <v>454</v>
      </c>
      <c r="D21" s="96" t="s">
        <v>453</v>
      </c>
      <c r="E21" s="102">
        <v>105</v>
      </c>
      <c r="F21" s="95"/>
      <c r="G21" s="95" t="s">
        <v>460</v>
      </c>
      <c r="H21" s="95" t="s">
        <v>90</v>
      </c>
      <c r="I21" s="95" t="s">
        <v>90</v>
      </c>
      <c r="J21" s="95" t="s">
        <v>90</v>
      </c>
      <c r="K21" s="39" t="s">
        <v>129</v>
      </c>
      <c r="L21" s="97" t="s">
        <v>130</v>
      </c>
      <c r="M21" s="97" t="s">
        <v>447</v>
      </c>
    </row>
    <row r="22" spans="1:13" s="98" customFormat="1" ht="66" x14ac:dyDescent="0.3">
      <c r="A22" s="93">
        <v>20</v>
      </c>
      <c r="B22" s="94" t="s">
        <v>449</v>
      </c>
      <c r="C22" s="95" t="s">
        <v>454</v>
      </c>
      <c r="D22" s="96" t="s">
        <v>455</v>
      </c>
      <c r="E22" s="102">
        <v>150</v>
      </c>
      <c r="F22" s="95"/>
      <c r="G22" s="95" t="s">
        <v>460</v>
      </c>
      <c r="H22" s="95" t="s">
        <v>90</v>
      </c>
      <c r="I22" s="95" t="s">
        <v>90</v>
      </c>
      <c r="J22" s="95" t="s">
        <v>90</v>
      </c>
      <c r="K22" s="39" t="s">
        <v>129</v>
      </c>
      <c r="L22" s="97" t="s">
        <v>130</v>
      </c>
      <c r="M22" s="97" t="s">
        <v>447</v>
      </c>
    </row>
    <row r="23" spans="1:13" s="98" customFormat="1" ht="66" x14ac:dyDescent="0.3">
      <c r="A23" s="93">
        <v>21</v>
      </c>
      <c r="B23" s="94" t="s">
        <v>450</v>
      </c>
      <c r="C23" s="95" t="s">
        <v>454</v>
      </c>
      <c r="D23" s="96" t="s">
        <v>470</v>
      </c>
      <c r="E23" s="102">
        <v>310</v>
      </c>
      <c r="F23" s="95"/>
      <c r="G23" s="95" t="s">
        <v>460</v>
      </c>
      <c r="H23" s="95" t="s">
        <v>90</v>
      </c>
      <c r="I23" s="95" t="s">
        <v>90</v>
      </c>
      <c r="J23" s="95" t="s">
        <v>90</v>
      </c>
      <c r="K23" s="39" t="s">
        <v>129</v>
      </c>
      <c r="L23" s="97" t="s">
        <v>130</v>
      </c>
      <c r="M23" s="97" t="s">
        <v>447</v>
      </c>
    </row>
    <row r="24" spans="1:13" s="16" customFormat="1" ht="66" x14ac:dyDescent="0.3">
      <c r="A24" s="29">
        <v>22</v>
      </c>
      <c r="B24" s="14" t="s">
        <v>451</v>
      </c>
      <c r="C24" s="24" t="s">
        <v>454</v>
      </c>
      <c r="D24" s="23" t="s">
        <v>471</v>
      </c>
      <c r="E24" s="28">
        <v>525</v>
      </c>
      <c r="F24" s="24"/>
      <c r="G24" s="24" t="s">
        <v>457</v>
      </c>
      <c r="H24" s="24" t="s">
        <v>90</v>
      </c>
      <c r="I24" s="24" t="s">
        <v>90</v>
      </c>
      <c r="J24" s="24" t="s">
        <v>90</v>
      </c>
      <c r="K24" s="26" t="s">
        <v>129</v>
      </c>
      <c r="L24" s="21" t="s">
        <v>130</v>
      </c>
      <c r="M24" s="21" t="s">
        <v>447</v>
      </c>
    </row>
    <row r="25" spans="1:13" s="16" customFormat="1" ht="66" x14ac:dyDescent="0.3">
      <c r="A25" s="29">
        <v>23</v>
      </c>
      <c r="B25" s="14" t="s">
        <v>452</v>
      </c>
      <c r="C25" s="24" t="s">
        <v>454</v>
      </c>
      <c r="D25" s="23" t="s">
        <v>472</v>
      </c>
      <c r="E25" s="28">
        <v>725</v>
      </c>
      <c r="F25" s="24"/>
      <c r="G25" s="24" t="s">
        <v>458</v>
      </c>
      <c r="H25" s="24" t="s">
        <v>90</v>
      </c>
      <c r="I25" s="24" t="s">
        <v>90</v>
      </c>
      <c r="J25" s="24" t="s">
        <v>90</v>
      </c>
      <c r="K25" s="26" t="s">
        <v>129</v>
      </c>
      <c r="L25" s="21" t="s">
        <v>130</v>
      </c>
      <c r="M25" s="21" t="s">
        <v>447</v>
      </c>
    </row>
    <row r="26" spans="1:13" s="16" customFormat="1" ht="66" x14ac:dyDescent="0.3">
      <c r="A26" s="29">
        <v>24</v>
      </c>
      <c r="B26" s="14" t="s">
        <v>122</v>
      </c>
      <c r="C26" s="24" t="s">
        <v>138</v>
      </c>
      <c r="D26" s="28">
        <v>50</v>
      </c>
      <c r="E26" s="28">
        <v>105</v>
      </c>
      <c r="F26" s="24" t="s">
        <v>91</v>
      </c>
      <c r="G26" s="24" t="s">
        <v>456</v>
      </c>
      <c r="H26" s="24" t="s">
        <v>91</v>
      </c>
      <c r="I26" s="24" t="s">
        <v>91</v>
      </c>
      <c r="J26" s="24" t="s">
        <v>90</v>
      </c>
      <c r="K26" s="26" t="s">
        <v>129</v>
      </c>
      <c r="L26" s="21" t="s">
        <v>130</v>
      </c>
      <c r="M26" s="21" t="s">
        <v>447</v>
      </c>
    </row>
    <row r="27" spans="1:13" s="16" customFormat="1" ht="66" x14ac:dyDescent="0.3">
      <c r="A27" s="29">
        <v>25</v>
      </c>
      <c r="B27" s="14" t="s">
        <v>122</v>
      </c>
      <c r="C27" s="24" t="s">
        <v>138</v>
      </c>
      <c r="D27" s="28">
        <v>125</v>
      </c>
      <c r="E27" s="28">
        <v>210</v>
      </c>
      <c r="F27" s="24" t="s">
        <v>91</v>
      </c>
      <c r="G27" s="24" t="s">
        <v>456</v>
      </c>
      <c r="H27" s="24" t="s">
        <v>91</v>
      </c>
      <c r="I27" s="24" t="s">
        <v>91</v>
      </c>
      <c r="J27" s="24" t="s">
        <v>90</v>
      </c>
      <c r="K27" s="26" t="s">
        <v>129</v>
      </c>
      <c r="L27" s="21" t="s">
        <v>130</v>
      </c>
      <c r="M27" s="21" t="s">
        <v>447</v>
      </c>
    </row>
    <row r="28" spans="1:13" s="16" customFormat="1" ht="66" x14ac:dyDescent="0.3">
      <c r="A28" s="29">
        <v>26</v>
      </c>
      <c r="B28" s="14" t="s">
        <v>122</v>
      </c>
      <c r="C28" s="24" t="s">
        <v>138</v>
      </c>
      <c r="D28" s="28">
        <v>250</v>
      </c>
      <c r="E28" s="28">
        <v>315</v>
      </c>
      <c r="F28" s="24" t="s">
        <v>91</v>
      </c>
      <c r="G28" s="24" t="s">
        <v>457</v>
      </c>
      <c r="H28" s="24" t="s">
        <v>91</v>
      </c>
      <c r="I28" s="24" t="s">
        <v>91</v>
      </c>
      <c r="J28" s="24" t="s">
        <v>90</v>
      </c>
      <c r="K28" s="26" t="s">
        <v>129</v>
      </c>
      <c r="L28" s="21" t="s">
        <v>130</v>
      </c>
      <c r="M28" s="21" t="s">
        <v>447</v>
      </c>
    </row>
    <row r="29" spans="1:13" s="16" customFormat="1" ht="66" x14ac:dyDescent="0.3">
      <c r="A29" s="29">
        <v>27</v>
      </c>
      <c r="B29" s="14" t="s">
        <v>123</v>
      </c>
      <c r="C29" s="24" t="s">
        <v>138</v>
      </c>
      <c r="D29" s="28">
        <f>1*1024</f>
        <v>1024</v>
      </c>
      <c r="E29" s="28">
        <v>1050</v>
      </c>
      <c r="F29" s="24" t="s">
        <v>91</v>
      </c>
      <c r="G29" s="24" t="s">
        <v>110</v>
      </c>
      <c r="H29" s="24" t="s">
        <v>91</v>
      </c>
      <c r="I29" s="24" t="s">
        <v>91</v>
      </c>
      <c r="J29" s="24" t="s">
        <v>90</v>
      </c>
      <c r="K29" s="24" t="s">
        <v>110</v>
      </c>
      <c r="L29" s="21" t="s">
        <v>130</v>
      </c>
      <c r="M29" s="21" t="s">
        <v>447</v>
      </c>
    </row>
    <row r="30" spans="1:13" s="16" customFormat="1" ht="66" x14ac:dyDescent="0.3">
      <c r="A30" s="29">
        <v>28</v>
      </c>
      <c r="B30" s="14" t="s">
        <v>123</v>
      </c>
      <c r="C30" s="24" t="s">
        <v>138</v>
      </c>
      <c r="D30" s="28">
        <f>2*1024</f>
        <v>2048</v>
      </c>
      <c r="E30" s="28">
        <v>1575</v>
      </c>
      <c r="F30" s="24" t="s">
        <v>91</v>
      </c>
      <c r="G30" s="24" t="s">
        <v>110</v>
      </c>
      <c r="H30" s="24" t="s">
        <v>91</v>
      </c>
      <c r="I30" s="24" t="s">
        <v>91</v>
      </c>
      <c r="J30" s="24" t="s">
        <v>90</v>
      </c>
      <c r="K30" s="24" t="s">
        <v>110</v>
      </c>
      <c r="L30" s="21" t="s">
        <v>130</v>
      </c>
      <c r="M30" s="21" t="s">
        <v>447</v>
      </c>
    </row>
    <row r="31" spans="1:13" s="16" customFormat="1" ht="66" x14ac:dyDescent="0.3">
      <c r="A31" s="29">
        <v>29</v>
      </c>
      <c r="B31" s="14" t="s">
        <v>123</v>
      </c>
      <c r="C31" s="24" t="s">
        <v>138</v>
      </c>
      <c r="D31" s="28">
        <f>4*1024</f>
        <v>4096</v>
      </c>
      <c r="E31" s="28">
        <v>3150</v>
      </c>
      <c r="F31" s="24" t="s">
        <v>91</v>
      </c>
      <c r="G31" s="24" t="s">
        <v>110</v>
      </c>
      <c r="H31" s="24" t="s">
        <v>91</v>
      </c>
      <c r="I31" s="24" t="s">
        <v>91</v>
      </c>
      <c r="J31" s="24" t="s">
        <v>90</v>
      </c>
      <c r="K31" s="24" t="s">
        <v>110</v>
      </c>
      <c r="L31" s="21" t="s">
        <v>130</v>
      </c>
      <c r="M31" s="21" t="s">
        <v>447</v>
      </c>
    </row>
    <row r="32" spans="1:13" s="16" customFormat="1" ht="66" x14ac:dyDescent="0.3">
      <c r="A32" s="29">
        <v>30</v>
      </c>
      <c r="B32" s="14" t="s">
        <v>123</v>
      </c>
      <c r="C32" s="24" t="s">
        <v>138</v>
      </c>
      <c r="D32" s="28">
        <f>5.5*1024</f>
        <v>5632</v>
      </c>
      <c r="E32" s="28">
        <v>4200</v>
      </c>
      <c r="F32" s="24" t="s">
        <v>91</v>
      </c>
      <c r="G32" s="24" t="s">
        <v>110</v>
      </c>
      <c r="H32" s="24" t="s">
        <v>91</v>
      </c>
      <c r="I32" s="24" t="s">
        <v>91</v>
      </c>
      <c r="J32" s="24" t="s">
        <v>90</v>
      </c>
      <c r="K32" s="24" t="s">
        <v>110</v>
      </c>
      <c r="L32" s="21" t="s">
        <v>130</v>
      </c>
      <c r="M32" s="21" t="s">
        <v>447</v>
      </c>
    </row>
    <row r="33" spans="1:13" s="16" customFormat="1" ht="66" x14ac:dyDescent="0.3">
      <c r="A33" s="29">
        <v>31</v>
      </c>
      <c r="B33" s="14" t="s">
        <v>123</v>
      </c>
      <c r="C33" s="24" t="s">
        <v>138</v>
      </c>
      <c r="D33" s="28">
        <f>7.5*1024</f>
        <v>7680</v>
      </c>
      <c r="E33" s="28">
        <v>5250</v>
      </c>
      <c r="F33" s="24" t="s">
        <v>91</v>
      </c>
      <c r="G33" s="24" t="s">
        <v>110</v>
      </c>
      <c r="H33" s="24" t="s">
        <v>91</v>
      </c>
      <c r="I33" s="24" t="s">
        <v>91</v>
      </c>
      <c r="J33" s="24" t="s">
        <v>90</v>
      </c>
      <c r="K33" s="24" t="s">
        <v>110</v>
      </c>
      <c r="L33" s="21" t="s">
        <v>130</v>
      </c>
      <c r="M33" s="21" t="s">
        <v>447</v>
      </c>
    </row>
    <row r="34" spans="1:13" s="16" customFormat="1" ht="66" x14ac:dyDescent="0.3">
      <c r="A34" s="29">
        <v>32</v>
      </c>
      <c r="B34" s="14" t="s">
        <v>123</v>
      </c>
      <c r="C34" s="24" t="s">
        <v>138</v>
      </c>
      <c r="D34" s="28">
        <f>15*1024</f>
        <v>15360</v>
      </c>
      <c r="E34" s="28">
        <v>10000</v>
      </c>
      <c r="F34" s="24" t="s">
        <v>91</v>
      </c>
      <c r="G34" s="24" t="s">
        <v>110</v>
      </c>
      <c r="H34" s="24" t="s">
        <v>91</v>
      </c>
      <c r="I34" s="24" t="s">
        <v>91</v>
      </c>
      <c r="J34" s="24" t="s">
        <v>90</v>
      </c>
      <c r="K34" s="24" t="s">
        <v>110</v>
      </c>
      <c r="L34" s="21" t="s">
        <v>130</v>
      </c>
      <c r="M34" s="21" t="s">
        <v>447</v>
      </c>
    </row>
    <row r="35" spans="1:13" s="16" customFormat="1" ht="66" x14ac:dyDescent="0.3">
      <c r="A35" s="29">
        <v>33</v>
      </c>
      <c r="B35" s="14" t="s">
        <v>133</v>
      </c>
      <c r="C35" s="24" t="s">
        <v>136</v>
      </c>
      <c r="D35" s="28">
        <f>2*1024</f>
        <v>2048</v>
      </c>
      <c r="E35" s="28">
        <v>525</v>
      </c>
      <c r="F35" s="24" t="s">
        <v>91</v>
      </c>
      <c r="G35" s="24" t="s">
        <v>110</v>
      </c>
      <c r="H35" s="24" t="s">
        <v>91</v>
      </c>
      <c r="I35" s="24" t="s">
        <v>91</v>
      </c>
      <c r="J35" s="24" t="s">
        <v>90</v>
      </c>
      <c r="K35" s="24" t="s">
        <v>110</v>
      </c>
      <c r="L35" s="21" t="s">
        <v>130</v>
      </c>
      <c r="M35" s="21" t="s">
        <v>447</v>
      </c>
    </row>
    <row r="36" spans="1:13" s="16" customFormat="1" ht="66" x14ac:dyDescent="0.3">
      <c r="A36" s="29">
        <v>34</v>
      </c>
      <c r="B36" s="14" t="s">
        <v>133</v>
      </c>
      <c r="C36" s="24" t="s">
        <v>137</v>
      </c>
      <c r="D36" s="28">
        <f>4*1024</f>
        <v>4096</v>
      </c>
      <c r="E36" s="28">
        <v>1050</v>
      </c>
      <c r="F36" s="24" t="s">
        <v>91</v>
      </c>
      <c r="G36" s="24" t="s">
        <v>110</v>
      </c>
      <c r="H36" s="24" t="s">
        <v>91</v>
      </c>
      <c r="I36" s="24" t="s">
        <v>91</v>
      </c>
      <c r="J36" s="24" t="s">
        <v>90</v>
      </c>
      <c r="K36" s="24" t="s">
        <v>110</v>
      </c>
      <c r="L36" s="21" t="s">
        <v>130</v>
      </c>
      <c r="M36" s="21" t="s">
        <v>447</v>
      </c>
    </row>
    <row r="37" spans="1:13" s="16" customFormat="1" ht="66" x14ac:dyDescent="0.3">
      <c r="A37" s="29">
        <v>35</v>
      </c>
      <c r="B37" s="14" t="s">
        <v>134</v>
      </c>
      <c r="C37" s="24" t="s">
        <v>138</v>
      </c>
      <c r="D37" s="28">
        <f>1*1024</f>
        <v>1024</v>
      </c>
      <c r="E37" s="28">
        <v>1050</v>
      </c>
      <c r="F37" s="24" t="s">
        <v>91</v>
      </c>
      <c r="G37" s="24" t="s">
        <v>110</v>
      </c>
      <c r="H37" s="24" t="s">
        <v>91</v>
      </c>
      <c r="I37" s="24" t="s">
        <v>91</v>
      </c>
      <c r="J37" s="24" t="s">
        <v>90</v>
      </c>
      <c r="K37" s="24" t="s">
        <v>110</v>
      </c>
      <c r="L37" s="21" t="s">
        <v>130</v>
      </c>
      <c r="M37" s="21" t="s">
        <v>447</v>
      </c>
    </row>
    <row r="38" spans="1:13" s="16" customFormat="1" ht="66" x14ac:dyDescent="0.3">
      <c r="A38" s="29">
        <v>36</v>
      </c>
      <c r="B38" s="14" t="s">
        <v>134</v>
      </c>
      <c r="C38" s="24" t="s">
        <v>138</v>
      </c>
      <c r="D38" s="28">
        <f>2*1024</f>
        <v>2048</v>
      </c>
      <c r="E38" s="28">
        <v>1575</v>
      </c>
      <c r="F38" s="24" t="s">
        <v>91</v>
      </c>
      <c r="G38" s="24" t="s">
        <v>110</v>
      </c>
      <c r="H38" s="24" t="s">
        <v>91</v>
      </c>
      <c r="I38" s="24" t="s">
        <v>91</v>
      </c>
      <c r="J38" s="24" t="s">
        <v>90</v>
      </c>
      <c r="K38" s="24" t="s">
        <v>110</v>
      </c>
      <c r="L38" s="21" t="s">
        <v>130</v>
      </c>
      <c r="M38" s="21" t="s">
        <v>447</v>
      </c>
    </row>
    <row r="39" spans="1:13" s="16" customFormat="1" ht="66" x14ac:dyDescent="0.3">
      <c r="A39" s="29">
        <v>37</v>
      </c>
      <c r="B39" s="14" t="s">
        <v>134</v>
      </c>
      <c r="C39" s="24" t="s">
        <v>138</v>
      </c>
      <c r="D39" s="28">
        <f>4*1024</f>
        <v>4096</v>
      </c>
      <c r="E39" s="28">
        <v>3150</v>
      </c>
      <c r="F39" s="24" t="s">
        <v>91</v>
      </c>
      <c r="G39" s="24" t="s">
        <v>110</v>
      </c>
      <c r="H39" s="24" t="s">
        <v>91</v>
      </c>
      <c r="I39" s="24" t="s">
        <v>91</v>
      </c>
      <c r="J39" s="24" t="s">
        <v>90</v>
      </c>
      <c r="K39" s="24" t="s">
        <v>110</v>
      </c>
      <c r="L39" s="21" t="s">
        <v>130</v>
      </c>
      <c r="M39" s="21" t="s">
        <v>447</v>
      </c>
    </row>
    <row r="40" spans="1:13" s="16" customFormat="1" ht="66" x14ac:dyDescent="0.3">
      <c r="A40" s="29">
        <v>38</v>
      </c>
      <c r="B40" s="14" t="s">
        <v>134</v>
      </c>
      <c r="C40" s="24" t="s">
        <v>138</v>
      </c>
      <c r="D40" s="28">
        <f>5.5*1024</f>
        <v>5632</v>
      </c>
      <c r="E40" s="28">
        <v>4200</v>
      </c>
      <c r="F40" s="24" t="s">
        <v>91</v>
      </c>
      <c r="G40" s="24" t="s">
        <v>110</v>
      </c>
      <c r="H40" s="24" t="s">
        <v>91</v>
      </c>
      <c r="I40" s="24" t="s">
        <v>91</v>
      </c>
      <c r="J40" s="24" t="s">
        <v>90</v>
      </c>
      <c r="K40" s="24" t="s">
        <v>110</v>
      </c>
      <c r="L40" s="21" t="s">
        <v>130</v>
      </c>
      <c r="M40" s="21" t="s">
        <v>447</v>
      </c>
    </row>
    <row r="41" spans="1:13" s="16" customFormat="1" ht="66" x14ac:dyDescent="0.3">
      <c r="A41" s="29">
        <v>39</v>
      </c>
      <c r="B41" s="14" t="s">
        <v>134</v>
      </c>
      <c r="C41" s="24" t="s">
        <v>138</v>
      </c>
      <c r="D41" s="28">
        <f>7.5*1024</f>
        <v>7680</v>
      </c>
      <c r="E41" s="28">
        <v>5250</v>
      </c>
      <c r="F41" s="24" t="s">
        <v>91</v>
      </c>
      <c r="G41" s="24" t="s">
        <v>110</v>
      </c>
      <c r="H41" s="24" t="s">
        <v>91</v>
      </c>
      <c r="I41" s="24" t="s">
        <v>91</v>
      </c>
      <c r="J41" s="24" t="s">
        <v>90</v>
      </c>
      <c r="K41" s="24" t="s">
        <v>110</v>
      </c>
      <c r="L41" s="21" t="s">
        <v>130</v>
      </c>
      <c r="M41" s="21" t="s">
        <v>447</v>
      </c>
    </row>
    <row r="42" spans="1:13" s="16" customFormat="1" ht="66" x14ac:dyDescent="0.3">
      <c r="A42" s="29">
        <v>40</v>
      </c>
      <c r="B42" s="14" t="s">
        <v>134</v>
      </c>
      <c r="C42" s="24" t="s">
        <v>138</v>
      </c>
      <c r="D42" s="28">
        <f>15*1024</f>
        <v>15360</v>
      </c>
      <c r="E42" s="28">
        <v>10000</v>
      </c>
      <c r="F42" s="24" t="s">
        <v>91</v>
      </c>
      <c r="G42" s="24" t="s">
        <v>110</v>
      </c>
      <c r="H42" s="24" t="s">
        <v>91</v>
      </c>
      <c r="I42" s="24" t="s">
        <v>91</v>
      </c>
      <c r="J42" s="24" t="s">
        <v>90</v>
      </c>
      <c r="K42" s="24" t="s">
        <v>110</v>
      </c>
      <c r="L42" s="21" t="s">
        <v>130</v>
      </c>
      <c r="M42" s="21" t="s">
        <v>447</v>
      </c>
    </row>
    <row r="43" spans="1:13" s="16" customFormat="1" ht="66" x14ac:dyDescent="0.3">
      <c r="A43" s="29">
        <v>41</v>
      </c>
      <c r="B43" s="14" t="s">
        <v>123</v>
      </c>
      <c r="C43" s="24" t="s">
        <v>153</v>
      </c>
      <c r="D43" s="28">
        <v>500</v>
      </c>
      <c r="E43" s="28">
        <v>1500</v>
      </c>
      <c r="F43" s="24" t="s">
        <v>91</v>
      </c>
      <c r="G43" s="24" t="s">
        <v>110</v>
      </c>
      <c r="H43" s="24" t="s">
        <v>91</v>
      </c>
      <c r="I43" s="24" t="s">
        <v>91</v>
      </c>
      <c r="J43" s="24" t="s">
        <v>90</v>
      </c>
      <c r="K43" s="24" t="s">
        <v>110</v>
      </c>
      <c r="L43" s="21" t="s">
        <v>130</v>
      </c>
      <c r="M43" s="21" t="s">
        <v>447</v>
      </c>
    </row>
    <row r="44" spans="1:13" s="16" customFormat="1" ht="66" x14ac:dyDescent="0.3">
      <c r="A44" s="29">
        <v>42</v>
      </c>
      <c r="B44" s="14" t="s">
        <v>123</v>
      </c>
      <c r="C44" s="24" t="s">
        <v>151</v>
      </c>
      <c r="D44" s="28">
        <v>1024</v>
      </c>
      <c r="E44" s="28">
        <v>2500</v>
      </c>
      <c r="F44" s="24" t="s">
        <v>91</v>
      </c>
      <c r="G44" s="24" t="s">
        <v>110</v>
      </c>
      <c r="H44" s="24" t="s">
        <v>91</v>
      </c>
      <c r="I44" s="24" t="s">
        <v>91</v>
      </c>
      <c r="J44" s="24" t="s">
        <v>90</v>
      </c>
      <c r="K44" s="24" t="s">
        <v>110</v>
      </c>
      <c r="L44" s="21" t="s">
        <v>130</v>
      </c>
      <c r="M44" s="21" t="s">
        <v>447</v>
      </c>
    </row>
    <row r="45" spans="1:13" s="16" customFormat="1" ht="66" x14ac:dyDescent="0.3">
      <c r="A45" s="29">
        <v>43</v>
      </c>
      <c r="B45" s="14" t="s">
        <v>123</v>
      </c>
      <c r="C45" s="24" t="s">
        <v>152</v>
      </c>
      <c r="D45" s="28">
        <f>2*1024</f>
        <v>2048</v>
      </c>
      <c r="E45" s="28">
        <v>4000</v>
      </c>
      <c r="F45" s="24" t="s">
        <v>91</v>
      </c>
      <c r="G45" s="24" t="s">
        <v>110</v>
      </c>
      <c r="H45" s="24" t="s">
        <v>91</v>
      </c>
      <c r="I45" s="24" t="s">
        <v>91</v>
      </c>
      <c r="J45" s="24" t="s">
        <v>90</v>
      </c>
      <c r="K45" s="24" t="s">
        <v>110</v>
      </c>
      <c r="L45" s="21" t="s">
        <v>130</v>
      </c>
      <c r="M45" s="21" t="s">
        <v>447</v>
      </c>
    </row>
    <row r="46" spans="1:13" s="16" customFormat="1" ht="66" x14ac:dyDescent="0.3">
      <c r="A46" s="29">
        <v>44</v>
      </c>
      <c r="B46" s="14" t="s">
        <v>123</v>
      </c>
      <c r="C46" s="24" t="s">
        <v>154</v>
      </c>
      <c r="D46" s="28">
        <f>3*1024</f>
        <v>3072</v>
      </c>
      <c r="E46" s="28">
        <v>5000</v>
      </c>
      <c r="F46" s="24" t="s">
        <v>91</v>
      </c>
      <c r="G46" s="24" t="s">
        <v>110</v>
      </c>
      <c r="H46" s="24" t="s">
        <v>91</v>
      </c>
      <c r="I46" s="24" t="s">
        <v>91</v>
      </c>
      <c r="J46" s="24" t="s">
        <v>90</v>
      </c>
      <c r="K46" s="24" t="s">
        <v>110</v>
      </c>
      <c r="L46" s="21" t="s">
        <v>130</v>
      </c>
      <c r="M46" s="21" t="s">
        <v>447</v>
      </c>
    </row>
    <row r="47" spans="1:13" s="16" customFormat="1" ht="66" x14ac:dyDescent="0.3">
      <c r="A47" s="29">
        <v>45</v>
      </c>
      <c r="B47" s="14" t="s">
        <v>123</v>
      </c>
      <c r="C47" s="24" t="s">
        <v>155</v>
      </c>
      <c r="D47" s="28">
        <f>5*1024</f>
        <v>5120</v>
      </c>
      <c r="E47" s="28">
        <v>8000</v>
      </c>
      <c r="F47" s="24" t="s">
        <v>91</v>
      </c>
      <c r="G47" s="24" t="s">
        <v>110</v>
      </c>
      <c r="H47" s="24" t="s">
        <v>91</v>
      </c>
      <c r="I47" s="24" t="s">
        <v>91</v>
      </c>
      <c r="J47" s="24" t="s">
        <v>90</v>
      </c>
      <c r="K47" s="24" t="s">
        <v>110</v>
      </c>
      <c r="L47" s="21" t="s">
        <v>130</v>
      </c>
      <c r="M47" s="21" t="s">
        <v>447</v>
      </c>
    </row>
    <row r="48" spans="1:13" s="16" customFormat="1" ht="66" x14ac:dyDescent="0.3">
      <c r="A48" s="29">
        <v>46</v>
      </c>
      <c r="B48" s="14" t="s">
        <v>123</v>
      </c>
      <c r="C48" s="24" t="s">
        <v>156</v>
      </c>
      <c r="D48" s="28">
        <v>10240</v>
      </c>
      <c r="E48" s="28">
        <v>15000</v>
      </c>
      <c r="F48" s="24" t="s">
        <v>91</v>
      </c>
      <c r="G48" s="24" t="s">
        <v>110</v>
      </c>
      <c r="H48" s="24" t="s">
        <v>91</v>
      </c>
      <c r="I48" s="24" t="s">
        <v>91</v>
      </c>
      <c r="J48" s="24" t="s">
        <v>90</v>
      </c>
      <c r="K48" s="24" t="s">
        <v>110</v>
      </c>
      <c r="L48" s="21" t="s">
        <v>130</v>
      </c>
      <c r="M48" s="21" t="s">
        <v>447</v>
      </c>
    </row>
    <row r="49" spans="1:13" s="16" customFormat="1" ht="66" x14ac:dyDescent="0.3">
      <c r="A49" s="29">
        <v>47</v>
      </c>
      <c r="B49" s="14" t="s">
        <v>123</v>
      </c>
      <c r="C49" s="24" t="s">
        <v>157</v>
      </c>
      <c r="D49" s="28">
        <f>20*1024</f>
        <v>20480</v>
      </c>
      <c r="E49" s="28">
        <v>26000</v>
      </c>
      <c r="F49" s="24" t="s">
        <v>91</v>
      </c>
      <c r="G49" s="24" t="s">
        <v>126</v>
      </c>
      <c r="H49" s="24" t="s">
        <v>91</v>
      </c>
      <c r="I49" s="24" t="s">
        <v>91</v>
      </c>
      <c r="J49" s="24" t="s">
        <v>90</v>
      </c>
      <c r="K49" s="24" t="s">
        <v>110</v>
      </c>
      <c r="L49" s="21" t="s">
        <v>130</v>
      </c>
      <c r="M49" s="21" t="s">
        <v>447</v>
      </c>
    </row>
    <row r="50" spans="1:13" s="16" customFormat="1" ht="66" x14ac:dyDescent="0.3">
      <c r="A50" s="29">
        <v>48</v>
      </c>
      <c r="B50" s="14" t="s">
        <v>123</v>
      </c>
      <c r="C50" s="24" t="s">
        <v>158</v>
      </c>
      <c r="D50" s="28">
        <f>30*1024</f>
        <v>30720</v>
      </c>
      <c r="E50" s="28">
        <v>35000</v>
      </c>
      <c r="F50" s="24" t="s">
        <v>91</v>
      </c>
      <c r="G50" s="24" t="s">
        <v>127</v>
      </c>
      <c r="H50" s="24" t="s">
        <v>91</v>
      </c>
      <c r="I50" s="24" t="s">
        <v>91</v>
      </c>
      <c r="J50" s="24" t="s">
        <v>90</v>
      </c>
      <c r="K50" s="24" t="s">
        <v>110</v>
      </c>
      <c r="L50" s="21" t="s">
        <v>130</v>
      </c>
      <c r="M50" s="21" t="s">
        <v>447</v>
      </c>
    </row>
    <row r="51" spans="1:13" s="16" customFormat="1" ht="66" x14ac:dyDescent="0.3">
      <c r="A51" s="29">
        <v>49</v>
      </c>
      <c r="B51" s="14" t="s">
        <v>123</v>
      </c>
      <c r="C51" s="24" t="s">
        <v>159</v>
      </c>
      <c r="D51" s="28">
        <f>60*1024</f>
        <v>61440</v>
      </c>
      <c r="E51" s="28">
        <v>60000</v>
      </c>
      <c r="F51" s="24" t="s">
        <v>91</v>
      </c>
      <c r="G51" s="24" t="s">
        <v>128</v>
      </c>
      <c r="H51" s="24" t="s">
        <v>91</v>
      </c>
      <c r="I51" s="24" t="s">
        <v>91</v>
      </c>
      <c r="J51" s="24" t="s">
        <v>90</v>
      </c>
      <c r="K51" s="24" t="s">
        <v>110</v>
      </c>
      <c r="L51" s="21" t="s">
        <v>130</v>
      </c>
      <c r="M51" s="21" t="s">
        <v>447</v>
      </c>
    </row>
    <row r="52" spans="1:13" s="16" customFormat="1" ht="26.4" x14ac:dyDescent="0.3">
      <c r="A52" s="29">
        <v>50</v>
      </c>
      <c r="B52" s="14" t="s">
        <v>124</v>
      </c>
      <c r="C52" s="24" t="s">
        <v>106</v>
      </c>
      <c r="D52" s="28">
        <v>0</v>
      </c>
      <c r="E52" s="28" t="s">
        <v>125</v>
      </c>
      <c r="F52" s="24" t="s">
        <v>91</v>
      </c>
      <c r="G52" s="24" t="s">
        <v>91</v>
      </c>
      <c r="H52" s="24" t="s">
        <v>91</v>
      </c>
      <c r="I52" s="24" t="s">
        <v>91</v>
      </c>
      <c r="J52" s="24" t="s">
        <v>91</v>
      </c>
      <c r="K52" s="24" t="s">
        <v>91</v>
      </c>
      <c r="L52" s="24" t="s">
        <v>91</v>
      </c>
      <c r="M52" s="24" t="s">
        <v>91</v>
      </c>
    </row>
    <row r="53" spans="1:13" s="16" customFormat="1" ht="66" x14ac:dyDescent="0.3">
      <c r="A53" s="29">
        <v>51</v>
      </c>
      <c r="B53" s="14" t="s">
        <v>131</v>
      </c>
      <c r="C53" s="24" t="s">
        <v>138</v>
      </c>
      <c r="D53" s="28">
        <f>2*50</f>
        <v>100</v>
      </c>
      <c r="E53" s="28">
        <v>105</v>
      </c>
      <c r="F53" s="24" t="s">
        <v>91</v>
      </c>
      <c r="G53" s="24" t="s">
        <v>456</v>
      </c>
      <c r="H53" s="24" t="s">
        <v>91</v>
      </c>
      <c r="I53" s="24" t="s">
        <v>91</v>
      </c>
      <c r="J53" s="24" t="s">
        <v>90</v>
      </c>
      <c r="K53" s="26" t="s">
        <v>129</v>
      </c>
      <c r="L53" s="21" t="s">
        <v>130</v>
      </c>
      <c r="M53" s="21" t="s">
        <v>447</v>
      </c>
    </row>
    <row r="54" spans="1:13" s="16" customFormat="1" ht="66" x14ac:dyDescent="0.3">
      <c r="A54" s="29">
        <v>52</v>
      </c>
      <c r="B54" s="14" t="s">
        <v>131</v>
      </c>
      <c r="C54" s="24" t="s">
        <v>138</v>
      </c>
      <c r="D54" s="28">
        <f>2*125</f>
        <v>250</v>
      </c>
      <c r="E54" s="28">
        <v>210</v>
      </c>
      <c r="F54" s="24" t="s">
        <v>91</v>
      </c>
      <c r="G54" s="24" t="s">
        <v>456</v>
      </c>
      <c r="H54" s="24" t="s">
        <v>91</v>
      </c>
      <c r="I54" s="24" t="s">
        <v>91</v>
      </c>
      <c r="J54" s="24" t="s">
        <v>90</v>
      </c>
      <c r="K54" s="26" t="s">
        <v>129</v>
      </c>
      <c r="L54" s="21" t="s">
        <v>130</v>
      </c>
      <c r="M54" s="21" t="s">
        <v>447</v>
      </c>
    </row>
    <row r="55" spans="1:13" s="16" customFormat="1" ht="66" x14ac:dyDescent="0.3">
      <c r="A55" s="29">
        <v>53</v>
      </c>
      <c r="B55" s="14" t="s">
        <v>131</v>
      </c>
      <c r="C55" s="24" t="s">
        <v>138</v>
      </c>
      <c r="D55" s="28">
        <f>2*250</f>
        <v>500</v>
      </c>
      <c r="E55" s="28">
        <v>315</v>
      </c>
      <c r="F55" s="24" t="s">
        <v>91</v>
      </c>
      <c r="G55" s="24" t="s">
        <v>457</v>
      </c>
      <c r="H55" s="24" t="s">
        <v>91</v>
      </c>
      <c r="I55" s="24" t="s">
        <v>91</v>
      </c>
      <c r="J55" s="24" t="s">
        <v>90</v>
      </c>
      <c r="K55" s="26" t="s">
        <v>129</v>
      </c>
      <c r="L55" s="21" t="s">
        <v>130</v>
      </c>
      <c r="M55" s="21" t="s">
        <v>447</v>
      </c>
    </row>
    <row r="56" spans="1:13" s="16" customFormat="1" ht="66" x14ac:dyDescent="0.3">
      <c r="A56" s="29">
        <v>54</v>
      </c>
      <c r="B56" s="14" t="s">
        <v>132</v>
      </c>
      <c r="C56" s="24" t="s">
        <v>138</v>
      </c>
      <c r="D56" s="28">
        <f>1*2*1024</f>
        <v>2048</v>
      </c>
      <c r="E56" s="28">
        <v>1050</v>
      </c>
      <c r="F56" s="24" t="s">
        <v>91</v>
      </c>
      <c r="G56" s="24" t="s">
        <v>110</v>
      </c>
      <c r="H56" s="24" t="s">
        <v>91</v>
      </c>
      <c r="I56" s="24" t="s">
        <v>91</v>
      </c>
      <c r="J56" s="24" t="s">
        <v>90</v>
      </c>
      <c r="K56" s="24" t="s">
        <v>110</v>
      </c>
      <c r="L56" s="21" t="s">
        <v>130</v>
      </c>
      <c r="M56" s="21" t="s">
        <v>447</v>
      </c>
    </row>
    <row r="57" spans="1:13" s="16" customFormat="1" ht="66" x14ac:dyDescent="0.3">
      <c r="A57" s="29">
        <v>55</v>
      </c>
      <c r="B57" s="14" t="s">
        <v>132</v>
      </c>
      <c r="C57" s="24" t="s">
        <v>138</v>
      </c>
      <c r="D57" s="28">
        <f>2*2*1024</f>
        <v>4096</v>
      </c>
      <c r="E57" s="28">
        <v>1575</v>
      </c>
      <c r="F57" s="24" t="s">
        <v>91</v>
      </c>
      <c r="G57" s="24" t="s">
        <v>110</v>
      </c>
      <c r="H57" s="24" t="s">
        <v>91</v>
      </c>
      <c r="I57" s="24" t="s">
        <v>91</v>
      </c>
      <c r="J57" s="24" t="s">
        <v>90</v>
      </c>
      <c r="K57" s="24" t="s">
        <v>110</v>
      </c>
      <c r="L57" s="21" t="s">
        <v>130</v>
      </c>
      <c r="M57" s="21" t="s">
        <v>447</v>
      </c>
    </row>
    <row r="58" spans="1:13" s="16" customFormat="1" ht="66" x14ac:dyDescent="0.3">
      <c r="A58" s="29">
        <v>56</v>
      </c>
      <c r="B58" s="14" t="s">
        <v>132</v>
      </c>
      <c r="C58" s="24" t="s">
        <v>138</v>
      </c>
      <c r="D58" s="28">
        <f>4*2*1024</f>
        <v>8192</v>
      </c>
      <c r="E58" s="28">
        <v>3150</v>
      </c>
      <c r="F58" s="24" t="s">
        <v>91</v>
      </c>
      <c r="G58" s="24" t="s">
        <v>110</v>
      </c>
      <c r="H58" s="24" t="s">
        <v>91</v>
      </c>
      <c r="I58" s="24" t="s">
        <v>91</v>
      </c>
      <c r="J58" s="24" t="s">
        <v>90</v>
      </c>
      <c r="K58" s="24" t="s">
        <v>110</v>
      </c>
      <c r="L58" s="21" t="s">
        <v>130</v>
      </c>
      <c r="M58" s="21" t="s">
        <v>447</v>
      </c>
    </row>
    <row r="59" spans="1:13" s="16" customFormat="1" ht="66" x14ac:dyDescent="0.3">
      <c r="A59" s="29">
        <v>57</v>
      </c>
      <c r="B59" s="14" t="s">
        <v>132</v>
      </c>
      <c r="C59" s="24" t="s">
        <v>138</v>
      </c>
      <c r="D59" s="28">
        <f>5.5*2*1024</f>
        <v>11264</v>
      </c>
      <c r="E59" s="28">
        <v>4200</v>
      </c>
      <c r="F59" s="24" t="s">
        <v>91</v>
      </c>
      <c r="G59" s="24" t="s">
        <v>110</v>
      </c>
      <c r="H59" s="24" t="s">
        <v>91</v>
      </c>
      <c r="I59" s="24" t="s">
        <v>91</v>
      </c>
      <c r="J59" s="24" t="s">
        <v>90</v>
      </c>
      <c r="K59" s="24" t="s">
        <v>110</v>
      </c>
      <c r="L59" s="21" t="s">
        <v>130</v>
      </c>
      <c r="M59" s="21" t="s">
        <v>447</v>
      </c>
    </row>
    <row r="60" spans="1:13" s="16" customFormat="1" ht="66" x14ac:dyDescent="0.3">
      <c r="A60" s="29">
        <v>58</v>
      </c>
      <c r="B60" s="14" t="s">
        <v>132</v>
      </c>
      <c r="C60" s="24" t="s">
        <v>138</v>
      </c>
      <c r="D60" s="28">
        <f>7.5*2*1024</f>
        <v>15360</v>
      </c>
      <c r="E60" s="28">
        <v>5250</v>
      </c>
      <c r="F60" s="24" t="s">
        <v>91</v>
      </c>
      <c r="G60" s="24" t="s">
        <v>110</v>
      </c>
      <c r="H60" s="24" t="s">
        <v>91</v>
      </c>
      <c r="I60" s="24" t="s">
        <v>91</v>
      </c>
      <c r="J60" s="24" t="s">
        <v>90</v>
      </c>
      <c r="K60" s="24" t="s">
        <v>110</v>
      </c>
      <c r="L60" s="21" t="s">
        <v>130</v>
      </c>
      <c r="M60" s="21" t="s">
        <v>447</v>
      </c>
    </row>
    <row r="61" spans="1:13" s="16" customFormat="1" ht="66" x14ac:dyDescent="0.3">
      <c r="A61" s="29">
        <v>59</v>
      </c>
      <c r="B61" s="14" t="s">
        <v>132</v>
      </c>
      <c r="C61" s="24" t="s">
        <v>138</v>
      </c>
      <c r="D61" s="28">
        <f>15*2*1024</f>
        <v>30720</v>
      </c>
      <c r="E61" s="28">
        <v>10000</v>
      </c>
      <c r="F61" s="24" t="s">
        <v>91</v>
      </c>
      <c r="G61" s="24" t="s">
        <v>110</v>
      </c>
      <c r="H61" s="24" t="s">
        <v>91</v>
      </c>
      <c r="I61" s="24" t="s">
        <v>91</v>
      </c>
      <c r="J61" s="24" t="s">
        <v>90</v>
      </c>
      <c r="K61" s="24" t="s">
        <v>110</v>
      </c>
      <c r="L61" s="21" t="s">
        <v>130</v>
      </c>
      <c r="M61" s="21" t="s">
        <v>447</v>
      </c>
    </row>
    <row r="62" spans="1:13" s="16" customFormat="1" ht="66" x14ac:dyDescent="0.3">
      <c r="A62" s="29">
        <v>60</v>
      </c>
      <c r="B62" s="14" t="s">
        <v>135</v>
      </c>
      <c r="C62" s="24" t="s">
        <v>138</v>
      </c>
      <c r="D62" s="28">
        <f>1*2*1024</f>
        <v>2048</v>
      </c>
      <c r="E62" s="28">
        <v>1050</v>
      </c>
      <c r="F62" s="24" t="s">
        <v>91</v>
      </c>
      <c r="G62" s="24" t="s">
        <v>110</v>
      </c>
      <c r="H62" s="24" t="s">
        <v>91</v>
      </c>
      <c r="I62" s="24" t="s">
        <v>91</v>
      </c>
      <c r="J62" s="24" t="s">
        <v>90</v>
      </c>
      <c r="K62" s="24" t="s">
        <v>110</v>
      </c>
      <c r="L62" s="21" t="s">
        <v>130</v>
      </c>
      <c r="M62" s="21" t="s">
        <v>447</v>
      </c>
    </row>
    <row r="63" spans="1:13" s="16" customFormat="1" ht="66" x14ac:dyDescent="0.3">
      <c r="A63" s="29">
        <v>61</v>
      </c>
      <c r="B63" s="14" t="s">
        <v>135</v>
      </c>
      <c r="C63" s="24" t="s">
        <v>138</v>
      </c>
      <c r="D63" s="28">
        <f>2*2*1024</f>
        <v>4096</v>
      </c>
      <c r="E63" s="28">
        <v>1575</v>
      </c>
      <c r="F63" s="24" t="s">
        <v>91</v>
      </c>
      <c r="G63" s="24" t="s">
        <v>110</v>
      </c>
      <c r="H63" s="24" t="s">
        <v>91</v>
      </c>
      <c r="I63" s="24" t="s">
        <v>91</v>
      </c>
      <c r="J63" s="24" t="s">
        <v>90</v>
      </c>
      <c r="K63" s="24" t="s">
        <v>110</v>
      </c>
      <c r="L63" s="21" t="s">
        <v>130</v>
      </c>
      <c r="M63" s="21" t="s">
        <v>447</v>
      </c>
    </row>
    <row r="64" spans="1:13" s="16" customFormat="1" ht="66" x14ac:dyDescent="0.3">
      <c r="A64" s="29">
        <v>62</v>
      </c>
      <c r="B64" s="14" t="s">
        <v>135</v>
      </c>
      <c r="C64" s="24" t="s">
        <v>138</v>
      </c>
      <c r="D64" s="28">
        <f>4*2*1024</f>
        <v>8192</v>
      </c>
      <c r="E64" s="28">
        <v>3150</v>
      </c>
      <c r="F64" s="24" t="s">
        <v>91</v>
      </c>
      <c r="G64" s="24" t="s">
        <v>110</v>
      </c>
      <c r="H64" s="24" t="s">
        <v>91</v>
      </c>
      <c r="I64" s="24" t="s">
        <v>91</v>
      </c>
      <c r="J64" s="24" t="s">
        <v>90</v>
      </c>
      <c r="K64" s="24" t="s">
        <v>110</v>
      </c>
      <c r="L64" s="21" t="s">
        <v>130</v>
      </c>
      <c r="M64" s="21" t="s">
        <v>447</v>
      </c>
    </row>
    <row r="65" spans="1:14" s="16" customFormat="1" ht="66" x14ac:dyDescent="0.3">
      <c r="A65" s="29">
        <v>63</v>
      </c>
      <c r="B65" s="14" t="s">
        <v>135</v>
      </c>
      <c r="C65" s="24" t="s">
        <v>138</v>
      </c>
      <c r="D65" s="28">
        <f>5.5*2*1024</f>
        <v>11264</v>
      </c>
      <c r="E65" s="28">
        <v>4200</v>
      </c>
      <c r="F65" s="24" t="s">
        <v>91</v>
      </c>
      <c r="G65" s="24" t="s">
        <v>110</v>
      </c>
      <c r="H65" s="24" t="s">
        <v>91</v>
      </c>
      <c r="I65" s="24" t="s">
        <v>91</v>
      </c>
      <c r="J65" s="24" t="s">
        <v>90</v>
      </c>
      <c r="K65" s="24" t="s">
        <v>110</v>
      </c>
      <c r="L65" s="21" t="s">
        <v>130</v>
      </c>
      <c r="M65" s="21" t="s">
        <v>447</v>
      </c>
    </row>
    <row r="66" spans="1:14" s="16" customFormat="1" ht="66" x14ac:dyDescent="0.3">
      <c r="A66" s="29">
        <v>64</v>
      </c>
      <c r="B66" s="14" t="s">
        <v>135</v>
      </c>
      <c r="C66" s="24" t="s">
        <v>138</v>
      </c>
      <c r="D66" s="28">
        <f>7.5*2*1024</f>
        <v>15360</v>
      </c>
      <c r="E66" s="28">
        <v>5250</v>
      </c>
      <c r="F66" s="24" t="s">
        <v>91</v>
      </c>
      <c r="G66" s="24" t="s">
        <v>110</v>
      </c>
      <c r="H66" s="24" t="s">
        <v>91</v>
      </c>
      <c r="I66" s="24" t="s">
        <v>91</v>
      </c>
      <c r="J66" s="24" t="s">
        <v>90</v>
      </c>
      <c r="K66" s="24" t="s">
        <v>110</v>
      </c>
      <c r="L66" s="21" t="s">
        <v>130</v>
      </c>
      <c r="M66" s="21" t="s">
        <v>447</v>
      </c>
    </row>
    <row r="67" spans="1:14" s="16" customFormat="1" ht="66" x14ac:dyDescent="0.3">
      <c r="A67" s="29">
        <v>65</v>
      </c>
      <c r="B67" s="14" t="s">
        <v>135</v>
      </c>
      <c r="C67" s="24" t="s">
        <v>138</v>
      </c>
      <c r="D67" s="28">
        <f>15*2*1024</f>
        <v>30720</v>
      </c>
      <c r="E67" s="28">
        <v>10000</v>
      </c>
      <c r="F67" s="24" t="s">
        <v>91</v>
      </c>
      <c r="G67" s="24" t="s">
        <v>110</v>
      </c>
      <c r="H67" s="24" t="s">
        <v>91</v>
      </c>
      <c r="I67" s="24" t="s">
        <v>91</v>
      </c>
      <c r="J67" s="24" t="s">
        <v>90</v>
      </c>
      <c r="K67" s="24" t="s">
        <v>110</v>
      </c>
      <c r="L67" s="21" t="s">
        <v>130</v>
      </c>
      <c r="M67" s="21" t="s">
        <v>447</v>
      </c>
    </row>
    <row r="68" spans="1:14" s="16" customFormat="1" ht="66" x14ac:dyDescent="0.3">
      <c r="A68" s="29">
        <v>66</v>
      </c>
      <c r="B68" s="14" t="s">
        <v>164</v>
      </c>
      <c r="C68" s="24" t="s">
        <v>161</v>
      </c>
      <c r="D68" s="28">
        <v>200</v>
      </c>
      <c r="E68" s="28">
        <v>210</v>
      </c>
      <c r="F68" s="24" t="s">
        <v>91</v>
      </c>
      <c r="G68" s="24" t="s">
        <v>162</v>
      </c>
      <c r="H68" s="24" t="s">
        <v>91</v>
      </c>
      <c r="I68" s="24" t="s">
        <v>91</v>
      </c>
      <c r="J68" s="24" t="s">
        <v>90</v>
      </c>
      <c r="K68" s="24" t="s">
        <v>163</v>
      </c>
      <c r="L68" s="21" t="s">
        <v>130</v>
      </c>
      <c r="M68" s="21" t="s">
        <v>447</v>
      </c>
    </row>
    <row r="69" spans="1:14" s="16" customFormat="1" ht="66" x14ac:dyDescent="0.3">
      <c r="A69" s="29">
        <v>67</v>
      </c>
      <c r="B69" s="14" t="s">
        <v>164</v>
      </c>
      <c r="C69" s="24" t="s">
        <v>161</v>
      </c>
      <c r="D69" s="28">
        <v>1000</v>
      </c>
      <c r="E69" s="28">
        <v>315</v>
      </c>
      <c r="F69" s="24" t="s">
        <v>91</v>
      </c>
      <c r="G69" s="24" t="s">
        <v>162</v>
      </c>
      <c r="H69" s="24" t="s">
        <v>91</v>
      </c>
      <c r="I69" s="24" t="s">
        <v>91</v>
      </c>
      <c r="J69" s="24" t="s">
        <v>90</v>
      </c>
      <c r="K69" s="24" t="s">
        <v>163</v>
      </c>
      <c r="L69" s="21" t="s">
        <v>130</v>
      </c>
      <c r="M69" s="21" t="s">
        <v>447</v>
      </c>
    </row>
    <row r="70" spans="1:14" s="18" customFormat="1" ht="66" x14ac:dyDescent="0.3">
      <c r="A70" s="29">
        <v>68</v>
      </c>
      <c r="B70" s="14" t="s">
        <v>140</v>
      </c>
      <c r="C70" s="24" t="s">
        <v>139</v>
      </c>
      <c r="D70" s="28">
        <f>3*1024</f>
        <v>3072</v>
      </c>
      <c r="E70" s="28">
        <v>1050</v>
      </c>
      <c r="F70" s="24" t="s">
        <v>91</v>
      </c>
      <c r="G70" s="24" t="s">
        <v>110</v>
      </c>
      <c r="H70" s="24" t="s">
        <v>91</v>
      </c>
      <c r="I70" s="24" t="s">
        <v>91</v>
      </c>
      <c r="J70" s="24" t="s">
        <v>90</v>
      </c>
      <c r="K70" s="24" t="s">
        <v>110</v>
      </c>
      <c r="L70" s="21" t="s">
        <v>130</v>
      </c>
      <c r="M70" s="21" t="s">
        <v>447</v>
      </c>
      <c r="N70" s="20"/>
    </row>
    <row r="71" spans="1:14" s="16" customFormat="1" ht="66" x14ac:dyDescent="0.3">
      <c r="A71" s="29">
        <v>69</v>
      </c>
      <c r="B71" s="14" t="s">
        <v>141</v>
      </c>
      <c r="C71" s="24" t="s">
        <v>142</v>
      </c>
      <c r="D71" s="28">
        <f>2*1024</f>
        <v>2048</v>
      </c>
      <c r="E71" s="28">
        <v>1050</v>
      </c>
      <c r="F71" s="24" t="s">
        <v>91</v>
      </c>
      <c r="G71" s="24" t="s">
        <v>110</v>
      </c>
      <c r="H71" s="24" t="s">
        <v>91</v>
      </c>
      <c r="I71" s="24" t="s">
        <v>91</v>
      </c>
      <c r="J71" s="24" t="s">
        <v>90</v>
      </c>
      <c r="K71" s="24" t="s">
        <v>110</v>
      </c>
      <c r="L71" s="21" t="s">
        <v>130</v>
      </c>
      <c r="M71" s="21" t="s">
        <v>447</v>
      </c>
    </row>
    <row r="72" spans="1:14" s="16" customFormat="1" ht="79.2" x14ac:dyDescent="0.3">
      <c r="A72" s="29">
        <v>70</v>
      </c>
      <c r="B72" s="14" t="s">
        <v>143</v>
      </c>
      <c r="C72" s="24" t="s">
        <v>144</v>
      </c>
      <c r="D72" s="23" t="s">
        <v>473</v>
      </c>
      <c r="E72" s="23" t="s">
        <v>145</v>
      </c>
      <c r="F72" s="24" t="s">
        <v>91</v>
      </c>
      <c r="G72" s="24" t="s">
        <v>146</v>
      </c>
      <c r="H72" s="24" t="s">
        <v>147</v>
      </c>
      <c r="I72" s="24" t="s">
        <v>147</v>
      </c>
      <c r="J72" s="24" t="s">
        <v>93</v>
      </c>
      <c r="K72" s="26" t="s">
        <v>129</v>
      </c>
      <c r="L72" s="21" t="s">
        <v>148</v>
      </c>
      <c r="M72" s="21" t="s">
        <v>447</v>
      </c>
    </row>
    <row r="73" spans="1:14" s="16" customFormat="1" ht="79.2" x14ac:dyDescent="0.3">
      <c r="A73" s="29">
        <v>71</v>
      </c>
      <c r="B73" s="14" t="s">
        <v>149</v>
      </c>
      <c r="C73" s="24" t="s">
        <v>150</v>
      </c>
      <c r="D73" s="19" t="s">
        <v>474</v>
      </c>
      <c r="E73" s="23" t="s">
        <v>145</v>
      </c>
      <c r="F73" s="24" t="s">
        <v>91</v>
      </c>
      <c r="G73" s="24" t="s">
        <v>146</v>
      </c>
      <c r="H73" s="24" t="s">
        <v>147</v>
      </c>
      <c r="I73" s="24" t="s">
        <v>147</v>
      </c>
      <c r="J73" s="24" t="s">
        <v>93</v>
      </c>
      <c r="K73" s="26" t="s">
        <v>129</v>
      </c>
      <c r="L73" s="21" t="s">
        <v>148</v>
      </c>
      <c r="M73" s="21" t="s">
        <v>447</v>
      </c>
    </row>
    <row r="74" spans="1:14" s="16" customFormat="1" ht="92.4" x14ac:dyDescent="0.3">
      <c r="A74" s="29">
        <v>72</v>
      </c>
      <c r="B74" s="14" t="s">
        <v>459</v>
      </c>
      <c r="C74" s="24" t="s">
        <v>150</v>
      </c>
      <c r="D74" s="23" t="s">
        <v>160</v>
      </c>
      <c r="E74" s="23" t="s">
        <v>145</v>
      </c>
      <c r="F74" s="24" t="s">
        <v>91</v>
      </c>
      <c r="G74" s="24" t="s">
        <v>146</v>
      </c>
      <c r="H74" s="24" t="s">
        <v>147</v>
      </c>
      <c r="I74" s="24" t="s">
        <v>147</v>
      </c>
      <c r="J74" s="24" t="s">
        <v>93</v>
      </c>
      <c r="K74" s="26" t="s">
        <v>129</v>
      </c>
      <c r="L74" s="21" t="s">
        <v>148</v>
      </c>
      <c r="M74" s="21" t="s">
        <v>447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1"/>
  <sheetViews>
    <sheetView showGridLines="0" workbookViewId="0">
      <selection activeCell="D14" sqref="D14"/>
    </sheetView>
  </sheetViews>
  <sheetFormatPr baseColWidth="10" defaultRowHeight="13.8" x14ac:dyDescent="0.25"/>
  <cols>
    <col min="1" max="1" width="3.44140625" style="45" bestFit="1" customWidth="1"/>
    <col min="2" max="13" width="13.44140625" style="45" customWidth="1"/>
    <col min="14" max="16" width="13.44140625" style="30" customWidth="1"/>
    <col min="17" max="16384" width="11.5546875" style="30"/>
  </cols>
  <sheetData>
    <row r="1" spans="1:16" ht="18" x14ac:dyDescent="0.25">
      <c r="A1" s="89" t="s">
        <v>495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s="37" customFormat="1" ht="124.8" x14ac:dyDescent="0.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31</v>
      </c>
      <c r="I2" s="10" t="s">
        <v>32</v>
      </c>
      <c r="J2" s="10" t="s">
        <v>33</v>
      </c>
      <c r="K2" s="11" t="s">
        <v>8</v>
      </c>
      <c r="L2" s="11" t="s">
        <v>9</v>
      </c>
      <c r="M2" s="11" t="s">
        <v>10</v>
      </c>
      <c r="N2" s="11" t="s">
        <v>12</v>
      </c>
      <c r="O2" s="11" t="s">
        <v>11</v>
      </c>
      <c r="P2" s="11" t="s">
        <v>13</v>
      </c>
    </row>
    <row r="3" spans="1:16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9"/>
      <c r="L3" s="38"/>
      <c r="M3" s="38"/>
      <c r="N3" s="38"/>
      <c r="O3" s="38"/>
      <c r="P3" s="38"/>
    </row>
    <row r="4" spans="1:16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9"/>
      <c r="L4" s="38"/>
      <c r="M4" s="38"/>
      <c r="N4" s="38"/>
      <c r="O4" s="38"/>
      <c r="P4" s="38"/>
    </row>
    <row r="5" spans="1:16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9"/>
      <c r="L5" s="38"/>
      <c r="M5" s="38"/>
      <c r="N5" s="38"/>
      <c r="O5" s="38"/>
      <c r="P5" s="38"/>
    </row>
    <row r="6" spans="1:16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9"/>
      <c r="L6" s="38"/>
      <c r="M6" s="38"/>
      <c r="N6" s="38"/>
      <c r="O6" s="38"/>
      <c r="P6" s="38"/>
    </row>
    <row r="7" spans="1:16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9"/>
      <c r="L7" s="38"/>
      <c r="M7" s="38"/>
      <c r="N7" s="38"/>
      <c r="O7" s="38"/>
      <c r="P7" s="38"/>
    </row>
    <row r="8" spans="1:16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9"/>
      <c r="L8" s="38"/>
      <c r="M8" s="38"/>
      <c r="N8" s="38"/>
      <c r="O8" s="38"/>
      <c r="P8" s="38"/>
    </row>
    <row r="9" spans="1:16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9"/>
      <c r="L9" s="38"/>
      <c r="M9" s="38"/>
      <c r="N9" s="38"/>
      <c r="O9" s="38"/>
      <c r="P9" s="38"/>
    </row>
    <row r="10" spans="1:16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38"/>
      <c r="M10" s="38"/>
      <c r="N10" s="38"/>
      <c r="O10" s="38"/>
      <c r="P10" s="38"/>
    </row>
    <row r="11" spans="1:16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9"/>
      <c r="L11" s="38"/>
      <c r="M11" s="38"/>
      <c r="N11" s="38"/>
      <c r="O11" s="38"/>
      <c r="P11" s="38"/>
    </row>
    <row r="12" spans="1:16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9"/>
      <c r="L12" s="38"/>
      <c r="M12" s="38"/>
      <c r="N12" s="38"/>
      <c r="O12" s="38"/>
      <c r="P12" s="38"/>
    </row>
    <row r="13" spans="1:16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9"/>
      <c r="L13" s="38"/>
      <c r="M13" s="38"/>
      <c r="N13" s="38"/>
      <c r="O13" s="38"/>
      <c r="P13" s="38"/>
    </row>
    <row r="14" spans="1:16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9"/>
      <c r="L14" s="38"/>
      <c r="M14" s="38"/>
      <c r="N14" s="38"/>
      <c r="O14" s="38"/>
      <c r="P14" s="38"/>
    </row>
    <row r="15" spans="1:16" ht="17.399999999999999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9"/>
      <c r="L16" s="38"/>
      <c r="M16" s="38"/>
      <c r="N16" s="38"/>
      <c r="O16" s="38"/>
      <c r="P16" s="38"/>
    </row>
    <row r="17" spans="1:16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9"/>
      <c r="L17" s="38"/>
      <c r="M17" s="38"/>
      <c r="N17" s="38"/>
      <c r="O17" s="38"/>
      <c r="P17" s="38"/>
    </row>
    <row r="18" spans="1:16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9"/>
      <c r="L18" s="38"/>
      <c r="M18" s="38"/>
      <c r="N18" s="38"/>
      <c r="O18" s="38"/>
      <c r="P18" s="38"/>
    </row>
    <row r="19" spans="1:16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38"/>
      <c r="M19" s="38"/>
      <c r="N19" s="38"/>
      <c r="O19" s="38"/>
      <c r="P19" s="38"/>
    </row>
    <row r="20" spans="1:16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38"/>
      <c r="M20" s="38"/>
      <c r="N20" s="38"/>
      <c r="O20" s="38"/>
      <c r="P20" s="38"/>
    </row>
    <row r="21" spans="1:16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9"/>
      <c r="L21" s="38"/>
      <c r="M21" s="38"/>
      <c r="N21" s="38"/>
      <c r="O21" s="38"/>
      <c r="P21" s="38"/>
    </row>
    <row r="22" spans="1:16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9"/>
      <c r="L22" s="38"/>
      <c r="M22" s="38"/>
      <c r="N22" s="38"/>
      <c r="O22" s="38"/>
      <c r="P22" s="38"/>
    </row>
    <row r="23" spans="1:16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9"/>
      <c r="L23" s="38"/>
      <c r="M23" s="38"/>
      <c r="N23" s="38"/>
      <c r="O23" s="38"/>
      <c r="P23" s="38"/>
    </row>
    <row r="24" spans="1:16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9"/>
      <c r="L24" s="38"/>
      <c r="M24" s="38"/>
      <c r="N24" s="38"/>
      <c r="O24" s="38"/>
      <c r="P24" s="38"/>
    </row>
    <row r="25" spans="1:16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9"/>
      <c r="L25" s="38"/>
      <c r="M25" s="38"/>
      <c r="N25" s="38"/>
      <c r="O25" s="38"/>
      <c r="P25" s="38"/>
    </row>
    <row r="26" spans="1:16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9"/>
      <c r="L26" s="38"/>
      <c r="M26" s="38"/>
      <c r="N26" s="38"/>
      <c r="O26" s="38"/>
      <c r="P26" s="38"/>
    </row>
    <row r="27" spans="1:16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9"/>
      <c r="L27" s="38"/>
      <c r="M27" s="38"/>
      <c r="N27" s="38"/>
      <c r="O27" s="38"/>
      <c r="P27" s="38"/>
    </row>
    <row r="28" spans="1:16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9"/>
      <c r="L28" s="38"/>
      <c r="M28" s="38"/>
      <c r="N28" s="38"/>
      <c r="O28" s="38"/>
      <c r="P28" s="38"/>
    </row>
    <row r="29" spans="1:16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9"/>
      <c r="L29" s="38"/>
      <c r="M29" s="38"/>
      <c r="N29" s="38"/>
      <c r="O29" s="38"/>
      <c r="P29" s="38"/>
    </row>
    <row r="30" spans="1:16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38"/>
      <c r="M30" s="38"/>
      <c r="N30" s="38"/>
      <c r="O30" s="38"/>
      <c r="P30" s="38"/>
    </row>
    <row r="31" spans="1:16" ht="17.399999999999999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9"/>
      <c r="L32" s="38"/>
      <c r="M32" s="38"/>
      <c r="N32" s="38"/>
      <c r="O32" s="38"/>
      <c r="P32" s="38"/>
    </row>
    <row r="33" spans="1:16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9"/>
      <c r="L33" s="38"/>
      <c r="M33" s="38"/>
      <c r="N33" s="38"/>
      <c r="O33" s="38"/>
      <c r="P33" s="38"/>
    </row>
    <row r="34" spans="1:16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9"/>
      <c r="L34" s="38"/>
      <c r="M34" s="38"/>
      <c r="N34" s="38"/>
      <c r="O34" s="38"/>
      <c r="P34" s="38"/>
    </row>
    <row r="35" spans="1:16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9"/>
      <c r="L35" s="38"/>
      <c r="M35" s="38"/>
      <c r="N35" s="38"/>
      <c r="O35" s="38"/>
      <c r="P35" s="38"/>
    </row>
    <row r="36" spans="1:16" ht="17.399999999999999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9"/>
      <c r="L37" s="38"/>
      <c r="M37" s="38"/>
      <c r="N37" s="38"/>
      <c r="O37" s="38"/>
      <c r="P37" s="38"/>
    </row>
    <row r="38" spans="1:16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9"/>
      <c r="L38" s="38"/>
      <c r="M38" s="38"/>
      <c r="N38" s="38"/>
      <c r="O38" s="38"/>
      <c r="P38" s="38"/>
    </row>
    <row r="39" spans="1:16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9"/>
      <c r="L39" s="38"/>
      <c r="M39" s="38"/>
      <c r="N39" s="38"/>
      <c r="O39" s="38"/>
      <c r="P39" s="38"/>
    </row>
    <row r="40" spans="1:16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9"/>
      <c r="L40" s="38"/>
      <c r="M40" s="38"/>
      <c r="N40" s="38"/>
      <c r="O40" s="38"/>
      <c r="P40" s="38"/>
    </row>
    <row r="41" spans="1:16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2"/>
      <c r="L41" s="41"/>
      <c r="M41" s="41"/>
    </row>
    <row r="42" spans="1:16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2"/>
      <c r="L42" s="41"/>
      <c r="M42" s="41"/>
    </row>
    <row r="43" spans="1:16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2"/>
      <c r="L43" s="41"/>
      <c r="M43" s="41"/>
    </row>
    <row r="44" spans="1:16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2"/>
      <c r="L44" s="41"/>
      <c r="M44" s="41"/>
    </row>
    <row r="45" spans="1:16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2"/>
      <c r="L45" s="41"/>
      <c r="M45" s="41"/>
    </row>
    <row r="46" spans="1:16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2"/>
      <c r="L46" s="41"/>
      <c r="M46" s="41"/>
    </row>
    <row r="47" spans="1:16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2"/>
      <c r="L47" s="41"/>
      <c r="M47" s="41"/>
    </row>
    <row r="48" spans="1:16" ht="17.399999999999999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x14ac:dyDescent="0.25">
      <c r="A49" s="44"/>
      <c r="B49" s="41"/>
      <c r="C49" s="41"/>
      <c r="D49" s="41"/>
      <c r="E49" s="41"/>
      <c r="F49" s="41"/>
      <c r="G49" s="41"/>
      <c r="H49" s="41"/>
      <c r="I49" s="41"/>
      <c r="J49" s="41"/>
      <c r="K49" s="42"/>
      <c r="L49" s="41"/>
      <c r="M49" s="41"/>
    </row>
    <row r="50" spans="1:13" x14ac:dyDescent="0.25">
      <c r="A50" s="44"/>
      <c r="B50" s="41"/>
      <c r="C50" s="41"/>
      <c r="D50" s="41"/>
      <c r="E50" s="41"/>
      <c r="F50" s="41"/>
      <c r="G50" s="41"/>
      <c r="H50" s="41"/>
      <c r="I50" s="41"/>
      <c r="J50" s="41"/>
      <c r="K50" s="42"/>
      <c r="L50" s="41"/>
      <c r="M50" s="41"/>
    </row>
    <row r="51" spans="1:13" x14ac:dyDescent="0.25">
      <c r="A51" s="44"/>
      <c r="B51" s="41"/>
      <c r="C51" s="41"/>
      <c r="D51" s="41"/>
      <c r="E51" s="41"/>
      <c r="F51" s="41"/>
      <c r="G51" s="41"/>
      <c r="H51" s="41"/>
      <c r="I51" s="41"/>
      <c r="J51" s="41"/>
      <c r="K51" s="42"/>
      <c r="L51" s="41"/>
      <c r="M51" s="41"/>
    </row>
  </sheetData>
  <mergeCells count="1">
    <mergeCell ref="A1:P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opLeftCell="A10" workbookViewId="0">
      <selection activeCell="C19" sqref="C19"/>
    </sheetView>
  </sheetViews>
  <sheetFormatPr baseColWidth="10" defaultColWidth="11.44140625" defaultRowHeight="14.4" x14ac:dyDescent="0.3"/>
  <cols>
    <col min="1" max="14" width="14.6640625" style="8" customWidth="1"/>
    <col min="15" max="16384" width="11.44140625" style="8"/>
  </cols>
  <sheetData>
    <row r="1" spans="1:14" s="48" customFormat="1" ht="18" x14ac:dyDescent="0.25">
      <c r="A1" s="91" t="s">
        <v>493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48" customFormat="1" ht="22.8" x14ac:dyDescent="0.25">
      <c r="A2" s="77" t="s">
        <v>42</v>
      </c>
      <c r="B2" s="77" t="s">
        <v>43</v>
      </c>
      <c r="C2" s="77" t="s">
        <v>44</v>
      </c>
      <c r="D2" s="77" t="s">
        <v>45</v>
      </c>
      <c r="E2" s="77" t="s">
        <v>46</v>
      </c>
      <c r="F2" s="77" t="s">
        <v>47</v>
      </c>
      <c r="G2" s="77" t="s">
        <v>48</v>
      </c>
      <c r="H2" s="77" t="s">
        <v>49</v>
      </c>
      <c r="I2" s="77" t="s">
        <v>50</v>
      </c>
      <c r="J2" s="77" t="s">
        <v>51</v>
      </c>
      <c r="K2" s="77" t="s">
        <v>52</v>
      </c>
      <c r="L2" s="77" t="s">
        <v>53</v>
      </c>
      <c r="M2" s="77" t="s">
        <v>54</v>
      </c>
      <c r="N2" s="77" t="s">
        <v>55</v>
      </c>
    </row>
    <row r="3" spans="1:14" s="48" customFormat="1" ht="34.200000000000003" x14ac:dyDescent="0.25">
      <c r="A3" s="46" t="s">
        <v>56</v>
      </c>
      <c r="B3" s="46" t="s">
        <v>57</v>
      </c>
      <c r="C3" s="76">
        <v>1.6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s="48" customFormat="1" ht="34.200000000000003" x14ac:dyDescent="0.25">
      <c r="A4" s="46" t="s">
        <v>58</v>
      </c>
      <c r="B4" s="46" t="s">
        <v>57</v>
      </c>
      <c r="C4" s="76">
        <v>1.6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s="48" customFormat="1" ht="34.200000000000003" x14ac:dyDescent="0.25">
      <c r="A5" s="46" t="s">
        <v>59</v>
      </c>
      <c r="B5" s="46" t="s">
        <v>57</v>
      </c>
      <c r="C5" s="7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s="48" customFormat="1" ht="45.6" x14ac:dyDescent="0.25">
      <c r="A6" s="46" t="s">
        <v>60</v>
      </c>
      <c r="B6" s="46" t="s">
        <v>57</v>
      </c>
      <c r="C6" s="76">
        <v>1.6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s="48" customFormat="1" ht="34.200000000000003" x14ac:dyDescent="0.25">
      <c r="A7" s="46" t="s">
        <v>61</v>
      </c>
      <c r="B7" s="46"/>
      <c r="C7" s="76">
        <v>0</v>
      </c>
      <c r="D7" s="46"/>
      <c r="E7" s="47"/>
      <c r="F7" s="46"/>
      <c r="G7" s="47"/>
      <c r="H7" s="46"/>
      <c r="I7" s="47"/>
      <c r="J7" s="46"/>
      <c r="K7" s="47"/>
      <c r="L7" s="46"/>
      <c r="M7" s="47"/>
      <c r="N7" s="46"/>
    </row>
    <row r="8" spans="1:14" s="48" customFormat="1" ht="13.8" x14ac:dyDescent="0.25">
      <c r="A8" s="46" t="s">
        <v>62</v>
      </c>
      <c r="B8" s="46" t="s">
        <v>63</v>
      </c>
      <c r="C8" s="76">
        <v>20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s="48" customFormat="1" ht="34.200000000000003" x14ac:dyDescent="0.25">
      <c r="A9" s="46" t="s">
        <v>64</v>
      </c>
      <c r="B9" s="46" t="s">
        <v>63</v>
      </c>
      <c r="C9" s="76">
        <v>20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48" customFormat="1" ht="34.200000000000003" x14ac:dyDescent="0.25">
      <c r="A10" s="46" t="s">
        <v>65</v>
      </c>
      <c r="B10" s="46" t="s">
        <v>66</v>
      </c>
      <c r="C10" s="76">
        <v>250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s="48" customFormat="1" ht="79.8" x14ac:dyDescent="0.25">
      <c r="A11" s="46" t="s">
        <v>67</v>
      </c>
      <c r="B11" s="46" t="s">
        <v>66</v>
      </c>
      <c r="C11" s="76" t="s">
        <v>496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s="48" customFormat="1" ht="13.8" x14ac:dyDescent="0.25"/>
    <row r="13" spans="1:14" s="48" customFormat="1" ht="13.8" x14ac:dyDescent="0.25"/>
    <row r="14" spans="1:14" s="48" customFormat="1" ht="22.8" x14ac:dyDescent="0.25">
      <c r="A14" s="77" t="s">
        <v>68</v>
      </c>
      <c r="B14" s="77" t="s">
        <v>43</v>
      </c>
      <c r="C14" s="77" t="s">
        <v>44</v>
      </c>
      <c r="D14" s="77" t="s">
        <v>45</v>
      </c>
      <c r="E14" s="77" t="s">
        <v>46</v>
      </c>
      <c r="F14" s="77" t="s">
        <v>47</v>
      </c>
      <c r="G14" s="77" t="s">
        <v>48</v>
      </c>
      <c r="H14" s="77" t="s">
        <v>49</v>
      </c>
      <c r="I14" s="77" t="s">
        <v>50</v>
      </c>
      <c r="J14" s="77" t="s">
        <v>51</v>
      </c>
      <c r="K14" s="77" t="s">
        <v>52</v>
      </c>
      <c r="L14" s="77" t="s">
        <v>53</v>
      </c>
      <c r="M14" s="77" t="s">
        <v>54</v>
      </c>
      <c r="N14" s="77" t="s">
        <v>55</v>
      </c>
    </row>
    <row r="15" spans="1:14" s="48" customFormat="1" ht="22.8" x14ac:dyDescent="0.25">
      <c r="A15" s="46" t="s">
        <v>497</v>
      </c>
      <c r="B15" s="46" t="s">
        <v>57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s="48" customFormat="1" ht="34.200000000000003" x14ac:dyDescent="0.25">
      <c r="A16" s="46" t="s">
        <v>69</v>
      </c>
      <c r="B16" s="46" t="s">
        <v>57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s="48" customFormat="1" ht="34.200000000000003" x14ac:dyDescent="0.25">
      <c r="A17" s="46" t="s">
        <v>70</v>
      </c>
      <c r="B17" s="46" t="s">
        <v>57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s="48" customFormat="1" ht="34.200000000000003" x14ac:dyDescent="0.25">
      <c r="A18" s="46" t="s">
        <v>71</v>
      </c>
      <c r="B18" s="46" t="s">
        <v>57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s="48" customFormat="1" ht="34.200000000000003" x14ac:dyDescent="0.25">
      <c r="A19" s="46" t="s">
        <v>61</v>
      </c>
      <c r="B19" s="46"/>
      <c r="C19" s="47"/>
      <c r="D19" s="46"/>
      <c r="E19" s="47"/>
      <c r="F19" s="46"/>
      <c r="G19" s="47"/>
      <c r="H19" s="46"/>
      <c r="I19" s="47"/>
      <c r="J19" s="46"/>
      <c r="K19" s="47"/>
      <c r="L19" s="46"/>
      <c r="M19" s="47"/>
      <c r="N19" s="46"/>
    </row>
    <row r="20" spans="1:14" s="48" customFormat="1" ht="34.200000000000003" x14ac:dyDescent="0.25">
      <c r="A20" s="46" t="s">
        <v>65</v>
      </c>
      <c r="B20" s="46" t="s">
        <v>66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s="48" customFormat="1" ht="34.200000000000003" x14ac:dyDescent="0.25">
      <c r="A21" s="46" t="s">
        <v>72</v>
      </c>
      <c r="B21" s="46" t="s">
        <v>66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s="48" customFormat="1" ht="13.8" x14ac:dyDescent="0.25"/>
    <row r="23" spans="1:14" s="48" customFormat="1" ht="13.8" x14ac:dyDescent="0.25"/>
    <row r="24" spans="1:14" s="48" customFormat="1" ht="13.8" x14ac:dyDescent="0.25"/>
    <row r="25" spans="1:14" s="48" customFormat="1" ht="13.8" x14ac:dyDescent="0.25"/>
    <row r="26" spans="1:14" s="48" customFormat="1" ht="13.8" x14ac:dyDescent="0.25"/>
    <row r="27" spans="1:14" s="48" customFormat="1" ht="13.8" x14ac:dyDescent="0.25"/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showGridLines="0" workbookViewId="0">
      <selection activeCell="D5" sqref="D5"/>
    </sheetView>
  </sheetViews>
  <sheetFormatPr baseColWidth="10" defaultColWidth="11.44140625" defaultRowHeight="15.6" x14ac:dyDescent="0.3"/>
  <cols>
    <col min="1" max="1" width="16.109375" style="7" customWidth="1"/>
    <col min="2" max="8" width="25.5546875" style="7" customWidth="1"/>
    <col min="9" max="16384" width="11.44140625" style="7"/>
  </cols>
  <sheetData>
    <row r="1" spans="1:9" s="13" customFormat="1" ht="18" x14ac:dyDescent="0.3">
      <c r="A1" s="92" t="s">
        <v>492</v>
      </c>
      <c r="B1" s="92"/>
      <c r="C1" s="92"/>
      <c r="D1" s="92"/>
      <c r="E1" s="92"/>
      <c r="F1" s="92"/>
      <c r="G1" s="92"/>
      <c r="H1" s="92"/>
      <c r="I1" s="92"/>
    </row>
    <row r="2" spans="1:9" s="13" customFormat="1" ht="46.8" x14ac:dyDescent="0.3">
      <c r="A2" s="70" t="s">
        <v>14</v>
      </c>
      <c r="B2" s="65" t="s">
        <v>15</v>
      </c>
      <c r="C2" s="65" t="s">
        <v>16</v>
      </c>
      <c r="D2" s="65" t="s">
        <v>17</v>
      </c>
      <c r="E2" s="65" t="s">
        <v>18</v>
      </c>
      <c r="F2" s="65" t="s">
        <v>19</v>
      </c>
      <c r="G2" s="65" t="s">
        <v>20</v>
      </c>
      <c r="H2" s="65" t="s">
        <v>396</v>
      </c>
      <c r="I2" s="65" t="s">
        <v>397</v>
      </c>
    </row>
    <row r="3" spans="1:9" s="16" customFormat="1" ht="39.6" x14ac:dyDescent="0.3">
      <c r="A3" s="67" t="s">
        <v>21</v>
      </c>
      <c r="B3" s="66">
        <v>104</v>
      </c>
      <c r="C3" s="66">
        <v>158</v>
      </c>
      <c r="D3" s="66">
        <v>179</v>
      </c>
      <c r="E3" s="66">
        <v>184</v>
      </c>
      <c r="F3" s="66">
        <v>210</v>
      </c>
      <c r="G3" s="66">
        <v>263</v>
      </c>
      <c r="H3" s="78"/>
      <c r="I3" s="78"/>
    </row>
    <row r="4" spans="1:9" s="16" customFormat="1" ht="39.6" x14ac:dyDescent="0.3">
      <c r="A4" s="67" t="s">
        <v>22</v>
      </c>
      <c r="B4" s="66">
        <v>104</v>
      </c>
      <c r="C4" s="66">
        <v>158</v>
      </c>
      <c r="D4" s="66">
        <v>179</v>
      </c>
      <c r="E4" s="66">
        <v>184</v>
      </c>
      <c r="F4" s="66">
        <v>210</v>
      </c>
      <c r="G4" s="66">
        <v>263</v>
      </c>
      <c r="H4" s="78"/>
      <c r="I4" s="78"/>
    </row>
    <row r="5" spans="1:9" s="16" customFormat="1" ht="52.8" x14ac:dyDescent="0.3">
      <c r="A5" s="67" t="s">
        <v>23</v>
      </c>
      <c r="B5" s="66" t="s">
        <v>167</v>
      </c>
      <c r="C5" s="66" t="s">
        <v>167</v>
      </c>
      <c r="D5" s="66" t="s">
        <v>167</v>
      </c>
      <c r="E5" s="66" t="s">
        <v>167</v>
      </c>
      <c r="F5" s="66" t="s">
        <v>167</v>
      </c>
      <c r="G5" s="66" t="s">
        <v>167</v>
      </c>
      <c r="H5" s="78"/>
      <c r="I5" s="78"/>
    </row>
    <row r="6" spans="1:9" s="16" customFormat="1" ht="52.8" x14ac:dyDescent="0.3">
      <c r="A6" s="67" t="s">
        <v>24</v>
      </c>
      <c r="B6" s="66" t="s">
        <v>167</v>
      </c>
      <c r="C6" s="66" t="s">
        <v>167</v>
      </c>
      <c r="D6" s="66" t="s">
        <v>167</v>
      </c>
      <c r="E6" s="66" t="s">
        <v>167</v>
      </c>
      <c r="F6" s="66" t="s">
        <v>167</v>
      </c>
      <c r="G6" s="66" t="s">
        <v>167</v>
      </c>
      <c r="H6" s="78"/>
      <c r="I6" s="78"/>
    </row>
    <row r="7" spans="1:9" s="16" customFormat="1" ht="39.6" x14ac:dyDescent="0.3">
      <c r="A7" s="67" t="s">
        <v>34</v>
      </c>
      <c r="B7" s="66">
        <v>53</v>
      </c>
      <c r="C7" s="66">
        <v>53</v>
      </c>
      <c r="D7" s="66">
        <v>53</v>
      </c>
      <c r="E7" s="66">
        <v>53</v>
      </c>
      <c r="F7" s="66">
        <v>53</v>
      </c>
      <c r="G7" s="66">
        <v>53</v>
      </c>
      <c r="H7" s="78"/>
      <c r="I7" s="78"/>
    </row>
    <row r="8" spans="1:9" s="16" customFormat="1" ht="39.6" x14ac:dyDescent="0.3">
      <c r="A8" s="67" t="s">
        <v>35</v>
      </c>
      <c r="B8" s="66">
        <v>53</v>
      </c>
      <c r="C8" s="66">
        <v>53</v>
      </c>
      <c r="D8" s="66">
        <v>53</v>
      </c>
      <c r="E8" s="66">
        <v>53</v>
      </c>
      <c r="F8" s="66">
        <v>53</v>
      </c>
      <c r="G8" s="66">
        <v>53</v>
      </c>
      <c r="H8" s="78"/>
      <c r="I8" s="78"/>
    </row>
    <row r="9" spans="1:9" s="13" customFormat="1" ht="31.8" customHeight="1" x14ac:dyDescent="0.3">
      <c r="A9" s="69"/>
      <c r="B9" s="64"/>
      <c r="C9" s="64"/>
      <c r="D9" s="64"/>
      <c r="E9" s="64"/>
      <c r="F9" s="64"/>
      <c r="G9" s="64"/>
      <c r="H9" s="73"/>
      <c r="I9" s="73"/>
    </row>
    <row r="10" spans="1:9" s="13" customFormat="1" ht="46.8" x14ac:dyDescent="0.3">
      <c r="A10" s="65" t="s">
        <v>81</v>
      </c>
      <c r="B10" s="65" t="s">
        <v>25</v>
      </c>
      <c r="C10" s="65" t="s">
        <v>26</v>
      </c>
      <c r="D10" s="65" t="s">
        <v>27</v>
      </c>
      <c r="E10" s="65" t="s">
        <v>28</v>
      </c>
      <c r="F10" s="65" t="s">
        <v>29</v>
      </c>
      <c r="G10" s="65" t="s">
        <v>30</v>
      </c>
      <c r="H10" s="65" t="s">
        <v>396</v>
      </c>
      <c r="I10" s="65" t="s">
        <v>397</v>
      </c>
    </row>
    <row r="11" spans="1:9" s="16" customFormat="1" ht="15" customHeight="1" x14ac:dyDescent="0.3">
      <c r="A11" s="66">
        <v>1</v>
      </c>
      <c r="B11" s="17" t="s">
        <v>168</v>
      </c>
      <c r="C11" s="17" t="s">
        <v>169</v>
      </c>
      <c r="D11" s="17" t="s">
        <v>170</v>
      </c>
      <c r="E11" s="17" t="s">
        <v>171</v>
      </c>
      <c r="F11" s="17" t="s">
        <v>172</v>
      </c>
      <c r="G11" s="17" t="s">
        <v>173</v>
      </c>
      <c r="H11" s="17" t="s">
        <v>174</v>
      </c>
      <c r="I11" s="71">
        <v>368</v>
      </c>
    </row>
    <row r="12" spans="1:9" s="16" customFormat="1" ht="15" customHeight="1" x14ac:dyDescent="0.3">
      <c r="A12" s="66">
        <v>2</v>
      </c>
      <c r="B12" s="17" t="s">
        <v>175</v>
      </c>
      <c r="C12" s="17" t="s">
        <v>176</v>
      </c>
      <c r="D12" s="17" t="s">
        <v>177</v>
      </c>
      <c r="E12" s="17" t="s">
        <v>178</v>
      </c>
      <c r="F12" s="17" t="s">
        <v>179</v>
      </c>
      <c r="G12" s="17" t="s">
        <v>180</v>
      </c>
      <c r="H12" s="17" t="s">
        <v>181</v>
      </c>
      <c r="I12" s="71">
        <v>368</v>
      </c>
    </row>
    <row r="13" spans="1:9" s="16" customFormat="1" ht="15" customHeight="1" x14ac:dyDescent="0.3">
      <c r="A13" s="66">
        <v>3</v>
      </c>
      <c r="B13" s="17" t="s">
        <v>182</v>
      </c>
      <c r="C13" s="17" t="s">
        <v>183</v>
      </c>
      <c r="D13" s="17" t="s">
        <v>184</v>
      </c>
      <c r="E13" s="17" t="s">
        <v>185</v>
      </c>
      <c r="F13" s="17" t="s">
        <v>186</v>
      </c>
      <c r="G13" s="17" t="s">
        <v>187</v>
      </c>
      <c r="H13" s="17" t="s">
        <v>188</v>
      </c>
      <c r="I13" s="71">
        <v>525</v>
      </c>
    </row>
    <row r="14" spans="1:9" s="16" customFormat="1" ht="15" customHeight="1" x14ac:dyDescent="0.3">
      <c r="A14" s="66">
        <v>4</v>
      </c>
      <c r="B14" s="17" t="s">
        <v>189</v>
      </c>
      <c r="C14" s="17" t="s">
        <v>190</v>
      </c>
      <c r="D14" s="17" t="s">
        <v>191</v>
      </c>
      <c r="E14" s="17" t="s">
        <v>192</v>
      </c>
      <c r="F14" s="17" t="s">
        <v>193</v>
      </c>
      <c r="G14" s="17" t="s">
        <v>194</v>
      </c>
      <c r="H14" s="17" t="s">
        <v>195</v>
      </c>
      <c r="I14" s="71">
        <v>767</v>
      </c>
    </row>
    <row r="15" spans="1:9" s="16" customFormat="1" ht="15" customHeight="1" x14ac:dyDescent="0.3">
      <c r="A15" s="66">
        <v>5</v>
      </c>
      <c r="B15" s="17" t="s">
        <v>196</v>
      </c>
      <c r="C15" s="17" t="s">
        <v>197</v>
      </c>
      <c r="D15" s="17" t="s">
        <v>199</v>
      </c>
      <c r="E15" s="17" t="s">
        <v>200</v>
      </c>
      <c r="F15" s="17" t="s">
        <v>201</v>
      </c>
      <c r="G15" s="17" t="s">
        <v>202</v>
      </c>
      <c r="H15" s="17" t="s">
        <v>203</v>
      </c>
      <c r="I15" s="71">
        <v>368</v>
      </c>
    </row>
    <row r="16" spans="1:9" s="16" customFormat="1" ht="15" customHeight="1" x14ac:dyDescent="0.3">
      <c r="A16" s="66">
        <v>6</v>
      </c>
      <c r="B16" s="17" t="s">
        <v>204</v>
      </c>
      <c r="C16" s="17" t="s">
        <v>198</v>
      </c>
      <c r="D16" s="17" t="s">
        <v>206</v>
      </c>
      <c r="E16" s="17" t="s">
        <v>207</v>
      </c>
      <c r="F16" s="17" t="s">
        <v>208</v>
      </c>
      <c r="G16" s="17" t="s">
        <v>209</v>
      </c>
      <c r="H16" s="17" t="s">
        <v>210</v>
      </c>
      <c r="I16" s="71">
        <v>735</v>
      </c>
    </row>
    <row r="17" spans="1:9" s="16" customFormat="1" ht="15" customHeight="1" x14ac:dyDescent="0.3">
      <c r="A17" s="66">
        <v>7</v>
      </c>
      <c r="B17" s="17" t="s">
        <v>211</v>
      </c>
      <c r="C17" s="17" t="s">
        <v>205</v>
      </c>
      <c r="D17" s="17" t="s">
        <v>213</v>
      </c>
      <c r="E17" s="17" t="s">
        <v>214</v>
      </c>
      <c r="F17" s="17" t="s">
        <v>215</v>
      </c>
      <c r="G17" s="17" t="s">
        <v>216</v>
      </c>
      <c r="H17" s="17" t="s">
        <v>217</v>
      </c>
      <c r="I17" s="71">
        <v>1260</v>
      </c>
    </row>
    <row r="18" spans="1:9" s="16" customFormat="1" ht="15" customHeight="1" x14ac:dyDescent="0.3">
      <c r="A18" s="66">
        <v>8</v>
      </c>
      <c r="B18" s="17" t="s">
        <v>218</v>
      </c>
      <c r="C18" s="17" t="s">
        <v>212</v>
      </c>
      <c r="D18" s="17" t="s">
        <v>220</v>
      </c>
      <c r="E18" s="17" t="s">
        <v>221</v>
      </c>
      <c r="F18" s="17" t="s">
        <v>222</v>
      </c>
      <c r="G18" s="17" t="s">
        <v>223</v>
      </c>
      <c r="H18" s="17" t="s">
        <v>224</v>
      </c>
      <c r="I18" s="71">
        <v>525</v>
      </c>
    </row>
    <row r="19" spans="1:9" s="16" customFormat="1" ht="15" customHeight="1" x14ac:dyDescent="0.3">
      <c r="A19" s="66">
        <v>9</v>
      </c>
      <c r="B19" s="17" t="s">
        <v>225</v>
      </c>
      <c r="C19" s="17" t="s">
        <v>219</v>
      </c>
      <c r="D19" s="17"/>
      <c r="E19" s="17" t="s">
        <v>227</v>
      </c>
      <c r="F19" s="17" t="s">
        <v>228</v>
      </c>
      <c r="G19" s="17" t="s">
        <v>229</v>
      </c>
      <c r="H19" s="17" t="s">
        <v>230</v>
      </c>
      <c r="I19" s="71">
        <v>767</v>
      </c>
    </row>
    <row r="20" spans="1:9" s="16" customFormat="1" ht="15" customHeight="1" x14ac:dyDescent="0.3">
      <c r="A20" s="66">
        <f>A19+1</f>
        <v>10</v>
      </c>
      <c r="B20" s="17" t="s">
        <v>231</v>
      </c>
      <c r="C20" s="17" t="s">
        <v>226</v>
      </c>
      <c r="D20" s="17"/>
      <c r="E20" s="17" t="s">
        <v>233</v>
      </c>
      <c r="F20" s="17" t="s">
        <v>234</v>
      </c>
      <c r="G20" s="17" t="s">
        <v>235</v>
      </c>
      <c r="H20" s="17" t="s">
        <v>236</v>
      </c>
      <c r="I20" s="71">
        <v>525</v>
      </c>
    </row>
    <row r="21" spans="1:9" s="16" customFormat="1" ht="15" customHeight="1" x14ac:dyDescent="0.3">
      <c r="A21" s="66">
        <f t="shared" ref="A21:A84" si="0">A20+1</f>
        <v>11</v>
      </c>
      <c r="B21" s="17" t="s">
        <v>237</v>
      </c>
      <c r="C21" s="17" t="s">
        <v>232</v>
      </c>
      <c r="D21" s="17"/>
      <c r="E21" s="17" t="s">
        <v>239</v>
      </c>
      <c r="F21" s="17"/>
      <c r="G21" s="17" t="s">
        <v>240</v>
      </c>
      <c r="H21" s="17" t="s">
        <v>241</v>
      </c>
      <c r="I21" s="71">
        <v>767</v>
      </c>
    </row>
    <row r="22" spans="1:9" s="16" customFormat="1" ht="15" customHeight="1" x14ac:dyDescent="0.3">
      <c r="A22" s="66">
        <f t="shared" si="0"/>
        <v>12</v>
      </c>
      <c r="B22" s="17" t="s">
        <v>242</v>
      </c>
      <c r="C22" s="17" t="s">
        <v>238</v>
      </c>
      <c r="D22" s="17"/>
      <c r="E22" s="17" t="s">
        <v>244</v>
      </c>
      <c r="F22" s="17"/>
      <c r="G22" s="17" t="s">
        <v>245</v>
      </c>
      <c r="H22" s="17" t="s">
        <v>246</v>
      </c>
      <c r="I22" s="71">
        <v>1050</v>
      </c>
    </row>
    <row r="23" spans="1:9" s="16" customFormat="1" ht="15" customHeight="1" x14ac:dyDescent="0.3">
      <c r="A23" s="66">
        <f t="shared" si="0"/>
        <v>13</v>
      </c>
      <c r="B23" s="17" t="s">
        <v>247</v>
      </c>
      <c r="C23" s="17" t="s">
        <v>243</v>
      </c>
      <c r="D23" s="17"/>
      <c r="E23" s="17" t="s">
        <v>249</v>
      </c>
      <c r="F23" s="17"/>
      <c r="G23" s="17" t="s">
        <v>250</v>
      </c>
      <c r="H23" s="17" t="s">
        <v>251</v>
      </c>
      <c r="I23" s="71">
        <v>3150</v>
      </c>
    </row>
    <row r="24" spans="1:9" s="16" customFormat="1" ht="15" customHeight="1" x14ac:dyDescent="0.3">
      <c r="A24" s="66">
        <f t="shared" si="0"/>
        <v>14</v>
      </c>
      <c r="B24" s="17" t="s">
        <v>252</v>
      </c>
      <c r="C24" s="17" t="s">
        <v>248</v>
      </c>
      <c r="D24" s="17"/>
      <c r="E24" s="17" t="s">
        <v>254</v>
      </c>
      <c r="F24" s="17"/>
      <c r="G24" s="17" t="s">
        <v>255</v>
      </c>
      <c r="H24" s="17" t="s">
        <v>256</v>
      </c>
      <c r="I24" s="71">
        <v>735</v>
      </c>
    </row>
    <row r="25" spans="1:9" s="16" customFormat="1" ht="15" customHeight="1" x14ac:dyDescent="0.3">
      <c r="A25" s="66">
        <f t="shared" si="0"/>
        <v>15</v>
      </c>
      <c r="B25" s="17" t="s">
        <v>257</v>
      </c>
      <c r="C25" s="17" t="s">
        <v>253</v>
      </c>
      <c r="D25" s="17"/>
      <c r="E25" s="17" t="s">
        <v>259</v>
      </c>
      <c r="F25" s="17"/>
      <c r="G25" s="17" t="s">
        <v>260</v>
      </c>
      <c r="H25" s="17" t="s">
        <v>261</v>
      </c>
      <c r="I25" s="71">
        <v>767</v>
      </c>
    </row>
    <row r="26" spans="1:9" s="16" customFormat="1" ht="15" customHeight="1" x14ac:dyDescent="0.3">
      <c r="A26" s="66">
        <f t="shared" si="0"/>
        <v>16</v>
      </c>
      <c r="B26" s="17" t="s">
        <v>262</v>
      </c>
      <c r="C26" s="17" t="s">
        <v>258</v>
      </c>
      <c r="D26" s="17"/>
      <c r="E26" s="17" t="s">
        <v>264</v>
      </c>
      <c r="F26" s="17"/>
      <c r="G26" s="17" t="s">
        <v>265</v>
      </c>
      <c r="H26" s="17" t="s">
        <v>266</v>
      </c>
      <c r="I26" s="71">
        <v>1050</v>
      </c>
    </row>
    <row r="27" spans="1:9" s="16" customFormat="1" ht="15" customHeight="1" x14ac:dyDescent="0.3">
      <c r="A27" s="66">
        <f t="shared" si="0"/>
        <v>17</v>
      </c>
      <c r="B27" s="17" t="s">
        <v>267</v>
      </c>
      <c r="C27" s="17" t="s">
        <v>263</v>
      </c>
      <c r="D27" s="17"/>
      <c r="E27" s="17" t="s">
        <v>269</v>
      </c>
      <c r="F27" s="17"/>
      <c r="G27" s="17" t="s">
        <v>270</v>
      </c>
      <c r="H27" s="17" t="s">
        <v>271</v>
      </c>
      <c r="I27" s="71">
        <v>767</v>
      </c>
    </row>
    <row r="28" spans="1:9" s="16" customFormat="1" ht="15" customHeight="1" x14ac:dyDescent="0.3">
      <c r="A28" s="66">
        <f t="shared" si="0"/>
        <v>18</v>
      </c>
      <c r="B28" s="17" t="s">
        <v>272</v>
      </c>
      <c r="C28" s="17" t="s">
        <v>268</v>
      </c>
      <c r="D28" s="17"/>
      <c r="E28" s="17"/>
      <c r="F28" s="17"/>
      <c r="G28" s="17" t="s">
        <v>274</v>
      </c>
      <c r="H28" s="17" t="s">
        <v>275</v>
      </c>
      <c r="I28" s="71">
        <v>767</v>
      </c>
    </row>
    <row r="29" spans="1:9" s="16" customFormat="1" ht="15" customHeight="1" x14ac:dyDescent="0.3">
      <c r="A29" s="66">
        <f t="shared" si="0"/>
        <v>19</v>
      </c>
      <c r="B29" s="17" t="s">
        <v>276</v>
      </c>
      <c r="C29" s="17" t="s">
        <v>273</v>
      </c>
      <c r="D29" s="17"/>
      <c r="E29" s="17"/>
      <c r="F29" s="17"/>
      <c r="G29" s="17" t="s">
        <v>278</v>
      </c>
      <c r="H29" s="17" t="s">
        <v>279</v>
      </c>
      <c r="I29" s="71">
        <v>368</v>
      </c>
    </row>
    <row r="30" spans="1:9" s="16" customFormat="1" ht="15" customHeight="1" x14ac:dyDescent="0.3">
      <c r="A30" s="66">
        <f t="shared" si="0"/>
        <v>20</v>
      </c>
      <c r="B30" s="17" t="s">
        <v>280</v>
      </c>
      <c r="C30" s="17" t="s">
        <v>277</v>
      </c>
      <c r="D30" s="17"/>
      <c r="E30" s="17"/>
      <c r="F30" s="17"/>
      <c r="G30" s="17" t="s">
        <v>282</v>
      </c>
      <c r="H30" s="17" t="s">
        <v>283</v>
      </c>
      <c r="I30" s="71">
        <v>368</v>
      </c>
    </row>
    <row r="31" spans="1:9" s="16" customFormat="1" ht="15" customHeight="1" x14ac:dyDescent="0.3">
      <c r="A31" s="66">
        <f t="shared" si="0"/>
        <v>21</v>
      </c>
      <c r="B31" s="17" t="s">
        <v>284</v>
      </c>
      <c r="C31" s="17" t="s">
        <v>281</v>
      </c>
      <c r="D31" s="17"/>
      <c r="E31" s="17"/>
      <c r="F31" s="17"/>
      <c r="G31" s="17" t="s">
        <v>286</v>
      </c>
      <c r="H31" s="17" t="s">
        <v>287</v>
      </c>
      <c r="I31" s="71">
        <v>525</v>
      </c>
    </row>
    <row r="32" spans="1:9" s="16" customFormat="1" ht="15" customHeight="1" x14ac:dyDescent="0.3">
      <c r="A32" s="66">
        <f t="shared" si="0"/>
        <v>22</v>
      </c>
      <c r="B32" s="17" t="s">
        <v>288</v>
      </c>
      <c r="C32" s="17" t="s">
        <v>285</v>
      </c>
      <c r="D32" s="17"/>
      <c r="E32" s="17"/>
      <c r="F32" s="17"/>
      <c r="G32" s="17" t="s">
        <v>290</v>
      </c>
      <c r="H32" s="17" t="s">
        <v>291</v>
      </c>
      <c r="I32" s="71">
        <v>368</v>
      </c>
    </row>
    <row r="33" spans="1:9" s="16" customFormat="1" ht="15" customHeight="1" x14ac:dyDescent="0.3">
      <c r="A33" s="66">
        <f t="shared" si="0"/>
        <v>23</v>
      </c>
      <c r="B33" s="17" t="s">
        <v>292</v>
      </c>
      <c r="C33" s="17" t="s">
        <v>289</v>
      </c>
      <c r="D33" s="17"/>
      <c r="E33" s="17"/>
      <c r="F33" s="17"/>
      <c r="G33" s="17" t="s">
        <v>294</v>
      </c>
      <c r="H33" s="17" t="s">
        <v>295</v>
      </c>
      <c r="I33" s="71">
        <v>735</v>
      </c>
    </row>
    <row r="34" spans="1:9" s="16" customFormat="1" ht="15" customHeight="1" x14ac:dyDescent="0.3">
      <c r="A34" s="66">
        <f t="shared" si="0"/>
        <v>24</v>
      </c>
      <c r="B34" s="17" t="s">
        <v>296</v>
      </c>
      <c r="C34" s="17" t="s">
        <v>293</v>
      </c>
      <c r="D34" s="17"/>
      <c r="E34" s="17"/>
      <c r="F34" s="17"/>
      <c r="G34" s="17" t="s">
        <v>298</v>
      </c>
      <c r="H34" s="17" t="s">
        <v>299</v>
      </c>
      <c r="I34" s="71">
        <v>368</v>
      </c>
    </row>
    <row r="35" spans="1:9" s="16" customFormat="1" ht="15" customHeight="1" x14ac:dyDescent="0.3">
      <c r="A35" s="66">
        <f t="shared" si="0"/>
        <v>25</v>
      </c>
      <c r="B35" s="17" t="s">
        <v>300</v>
      </c>
      <c r="C35" s="17" t="s">
        <v>297</v>
      </c>
      <c r="D35" s="17"/>
      <c r="E35" s="17"/>
      <c r="F35" s="17"/>
      <c r="G35" s="17" t="s">
        <v>302</v>
      </c>
      <c r="H35" s="17" t="s">
        <v>303</v>
      </c>
      <c r="I35" s="71">
        <v>368</v>
      </c>
    </row>
    <row r="36" spans="1:9" s="16" customFormat="1" ht="15" customHeight="1" x14ac:dyDescent="0.3">
      <c r="A36" s="66">
        <f t="shared" si="0"/>
        <v>26</v>
      </c>
      <c r="B36" s="17"/>
      <c r="C36" s="17" t="s">
        <v>301</v>
      </c>
      <c r="D36" s="17"/>
      <c r="E36" s="17"/>
      <c r="F36" s="17"/>
      <c r="G36" s="17" t="s">
        <v>305</v>
      </c>
      <c r="H36" s="17" t="s">
        <v>306</v>
      </c>
      <c r="I36" s="71">
        <v>767</v>
      </c>
    </row>
    <row r="37" spans="1:9" s="16" customFormat="1" ht="15" customHeight="1" x14ac:dyDescent="0.3">
      <c r="A37" s="66">
        <f t="shared" si="0"/>
        <v>27</v>
      </c>
      <c r="B37" s="17"/>
      <c r="C37" s="17" t="s">
        <v>304</v>
      </c>
      <c r="D37" s="17"/>
      <c r="E37" s="17"/>
      <c r="F37" s="17"/>
      <c r="G37" s="17" t="s">
        <v>308</v>
      </c>
      <c r="H37" s="17" t="s">
        <v>309</v>
      </c>
      <c r="I37" s="71">
        <v>767</v>
      </c>
    </row>
    <row r="38" spans="1:9" s="16" customFormat="1" ht="15" customHeight="1" x14ac:dyDescent="0.3">
      <c r="A38" s="66">
        <f t="shared" si="0"/>
        <v>28</v>
      </c>
      <c r="B38" s="17"/>
      <c r="C38" s="17" t="s">
        <v>307</v>
      </c>
      <c r="D38" s="17"/>
      <c r="E38" s="17"/>
      <c r="F38" s="17"/>
      <c r="G38" s="17" t="s">
        <v>311</v>
      </c>
      <c r="H38" s="17" t="s">
        <v>312</v>
      </c>
      <c r="I38" s="71">
        <v>767</v>
      </c>
    </row>
    <row r="39" spans="1:9" s="16" customFormat="1" ht="15" customHeight="1" x14ac:dyDescent="0.3">
      <c r="A39" s="66">
        <f t="shared" si="0"/>
        <v>29</v>
      </c>
      <c r="B39" s="17"/>
      <c r="C39" s="17" t="s">
        <v>310</v>
      </c>
      <c r="D39" s="17"/>
      <c r="E39" s="17"/>
      <c r="F39" s="17"/>
      <c r="G39" s="17" t="s">
        <v>314</v>
      </c>
      <c r="H39" s="17" t="s">
        <v>315</v>
      </c>
      <c r="I39" s="71">
        <v>735</v>
      </c>
    </row>
    <row r="40" spans="1:9" s="16" customFormat="1" ht="15" customHeight="1" x14ac:dyDescent="0.3">
      <c r="A40" s="66">
        <f t="shared" si="0"/>
        <v>30</v>
      </c>
      <c r="B40" s="17"/>
      <c r="C40" s="17" t="s">
        <v>313</v>
      </c>
      <c r="D40" s="17"/>
      <c r="E40" s="17"/>
      <c r="F40" s="17"/>
      <c r="G40" s="17" t="s">
        <v>317</v>
      </c>
      <c r="H40" s="17" t="s">
        <v>318</v>
      </c>
      <c r="I40" s="71">
        <v>1575</v>
      </c>
    </row>
    <row r="41" spans="1:9" s="16" customFormat="1" ht="15" customHeight="1" x14ac:dyDescent="0.3">
      <c r="A41" s="66">
        <f t="shared" si="0"/>
        <v>31</v>
      </c>
      <c r="B41" s="17"/>
      <c r="C41" s="17" t="s">
        <v>316</v>
      </c>
      <c r="D41" s="17"/>
      <c r="E41" s="17"/>
      <c r="F41" s="17"/>
      <c r="G41" s="17" t="s">
        <v>320</v>
      </c>
      <c r="H41" s="17" t="s">
        <v>321</v>
      </c>
      <c r="I41" s="71">
        <v>368</v>
      </c>
    </row>
    <row r="42" spans="1:9" s="16" customFormat="1" ht="15" customHeight="1" x14ac:dyDescent="0.3">
      <c r="A42" s="66">
        <f t="shared" si="0"/>
        <v>32</v>
      </c>
      <c r="B42" s="17"/>
      <c r="C42" s="17" t="s">
        <v>319</v>
      </c>
      <c r="D42" s="17"/>
      <c r="E42" s="17"/>
      <c r="F42" s="17"/>
      <c r="G42" s="17" t="s">
        <v>323</v>
      </c>
      <c r="H42" s="17" t="s">
        <v>324</v>
      </c>
      <c r="I42" s="71">
        <v>525</v>
      </c>
    </row>
    <row r="43" spans="1:9" s="16" customFormat="1" ht="15" customHeight="1" x14ac:dyDescent="0.3">
      <c r="A43" s="66">
        <f t="shared" si="0"/>
        <v>33</v>
      </c>
      <c r="B43" s="17"/>
      <c r="C43" s="17" t="s">
        <v>322</v>
      </c>
      <c r="D43" s="17"/>
      <c r="E43" s="17"/>
      <c r="F43" s="17"/>
      <c r="G43" s="17" t="s">
        <v>326</v>
      </c>
      <c r="H43" s="17" t="s">
        <v>327</v>
      </c>
      <c r="I43" s="71">
        <v>1050</v>
      </c>
    </row>
    <row r="44" spans="1:9" s="16" customFormat="1" ht="15" customHeight="1" x14ac:dyDescent="0.3">
      <c r="A44" s="66">
        <f t="shared" si="0"/>
        <v>34</v>
      </c>
      <c r="B44" s="17"/>
      <c r="C44" s="17" t="s">
        <v>325</v>
      </c>
      <c r="D44" s="17"/>
      <c r="E44" s="17"/>
      <c r="F44" s="17"/>
      <c r="G44" s="17" t="s">
        <v>329</v>
      </c>
      <c r="H44" s="17" t="s">
        <v>330</v>
      </c>
      <c r="I44" s="71">
        <v>368</v>
      </c>
    </row>
    <row r="45" spans="1:9" s="16" customFormat="1" ht="15" customHeight="1" x14ac:dyDescent="0.3">
      <c r="A45" s="66">
        <f t="shared" si="0"/>
        <v>35</v>
      </c>
      <c r="B45" s="17"/>
      <c r="C45" s="17" t="s">
        <v>328</v>
      </c>
      <c r="D45" s="17"/>
      <c r="E45" s="17"/>
      <c r="F45" s="17"/>
      <c r="G45" s="17" t="s">
        <v>332</v>
      </c>
      <c r="H45" s="17" t="s">
        <v>333</v>
      </c>
      <c r="I45" s="71">
        <v>767</v>
      </c>
    </row>
    <row r="46" spans="1:9" s="16" customFormat="1" ht="15" customHeight="1" x14ac:dyDescent="0.3">
      <c r="A46" s="66">
        <f t="shared" si="0"/>
        <v>36</v>
      </c>
      <c r="B46" s="17"/>
      <c r="C46" s="17" t="s">
        <v>331</v>
      </c>
      <c r="D46" s="17"/>
      <c r="E46" s="17"/>
      <c r="F46" s="17"/>
      <c r="G46" s="17" t="s">
        <v>335</v>
      </c>
      <c r="H46" s="17" t="s">
        <v>336</v>
      </c>
      <c r="I46" s="71">
        <v>525</v>
      </c>
    </row>
    <row r="47" spans="1:9" s="16" customFormat="1" ht="15" customHeight="1" x14ac:dyDescent="0.3">
      <c r="A47" s="66">
        <f t="shared" si="0"/>
        <v>37</v>
      </c>
      <c r="B47" s="17"/>
      <c r="C47" s="17" t="s">
        <v>334</v>
      </c>
      <c r="D47" s="17"/>
      <c r="E47" s="17"/>
      <c r="F47" s="17"/>
      <c r="G47" s="17" t="s">
        <v>338</v>
      </c>
      <c r="H47" s="17" t="s">
        <v>339</v>
      </c>
      <c r="I47" s="71">
        <v>368</v>
      </c>
    </row>
    <row r="48" spans="1:9" s="16" customFormat="1" ht="15" customHeight="1" x14ac:dyDescent="0.3">
      <c r="A48" s="66">
        <f t="shared" si="0"/>
        <v>38</v>
      </c>
      <c r="B48" s="17"/>
      <c r="C48" s="17" t="s">
        <v>337</v>
      </c>
      <c r="D48" s="17"/>
      <c r="E48" s="17"/>
      <c r="F48" s="17"/>
      <c r="G48" s="17" t="s">
        <v>341</v>
      </c>
      <c r="H48" s="17" t="s">
        <v>342</v>
      </c>
      <c r="I48" s="71">
        <v>767</v>
      </c>
    </row>
    <row r="49" spans="1:9" s="16" customFormat="1" ht="15" customHeight="1" x14ac:dyDescent="0.3">
      <c r="A49" s="66">
        <f t="shared" si="0"/>
        <v>39</v>
      </c>
      <c r="B49" s="17"/>
      <c r="C49" s="17" t="s">
        <v>340</v>
      </c>
      <c r="D49" s="17"/>
      <c r="E49" s="17"/>
      <c r="F49" s="17"/>
      <c r="G49" s="17" t="s">
        <v>344</v>
      </c>
      <c r="H49" s="17" t="s">
        <v>345</v>
      </c>
      <c r="I49" s="71">
        <v>1260</v>
      </c>
    </row>
    <row r="50" spans="1:9" s="16" customFormat="1" ht="15" customHeight="1" x14ac:dyDescent="0.3">
      <c r="A50" s="66">
        <f t="shared" si="0"/>
        <v>40</v>
      </c>
      <c r="B50" s="17"/>
      <c r="C50" s="17" t="s">
        <v>343</v>
      </c>
      <c r="D50" s="17"/>
      <c r="E50" s="17"/>
      <c r="F50" s="17"/>
      <c r="G50" s="17" t="s">
        <v>347</v>
      </c>
      <c r="H50" s="17" t="s">
        <v>348</v>
      </c>
      <c r="I50" s="71">
        <v>767</v>
      </c>
    </row>
    <row r="51" spans="1:9" s="16" customFormat="1" ht="15" customHeight="1" x14ac:dyDescent="0.3">
      <c r="A51" s="66">
        <f t="shared" si="0"/>
        <v>41</v>
      </c>
      <c r="B51" s="17"/>
      <c r="C51" s="17" t="s">
        <v>346</v>
      </c>
      <c r="D51" s="17"/>
      <c r="E51" s="17"/>
      <c r="F51" s="17"/>
      <c r="G51" s="17" t="s">
        <v>350</v>
      </c>
      <c r="H51" s="17" t="s">
        <v>351</v>
      </c>
      <c r="I51" s="71">
        <v>767</v>
      </c>
    </row>
    <row r="52" spans="1:9" s="16" customFormat="1" ht="15" customHeight="1" x14ac:dyDescent="0.3">
      <c r="A52" s="66">
        <f t="shared" si="0"/>
        <v>42</v>
      </c>
      <c r="B52" s="17"/>
      <c r="C52" s="17" t="s">
        <v>349</v>
      </c>
      <c r="D52" s="67"/>
      <c r="E52" s="67"/>
      <c r="F52" s="67"/>
      <c r="G52" s="67"/>
      <c r="H52" s="17" t="s">
        <v>353</v>
      </c>
      <c r="I52" s="71">
        <v>735</v>
      </c>
    </row>
    <row r="53" spans="1:9" s="16" customFormat="1" ht="15" customHeight="1" x14ac:dyDescent="0.3">
      <c r="A53" s="66">
        <f t="shared" si="0"/>
        <v>43</v>
      </c>
      <c r="B53" s="17"/>
      <c r="C53" s="17" t="s">
        <v>352</v>
      </c>
      <c r="D53" s="67"/>
      <c r="E53" s="67"/>
      <c r="F53" s="67"/>
      <c r="G53" s="67"/>
      <c r="H53" s="17" t="s">
        <v>355</v>
      </c>
      <c r="I53" s="71">
        <v>315</v>
      </c>
    </row>
    <row r="54" spans="1:9" s="16" customFormat="1" ht="15" customHeight="1" x14ac:dyDescent="0.3">
      <c r="A54" s="66">
        <f t="shared" si="0"/>
        <v>44</v>
      </c>
      <c r="B54" s="17"/>
      <c r="C54" s="17" t="s">
        <v>354</v>
      </c>
      <c r="D54" s="67"/>
      <c r="E54" s="67"/>
      <c r="F54" s="67"/>
      <c r="G54" s="67"/>
      <c r="H54" s="72"/>
      <c r="I54" s="74"/>
    </row>
    <row r="55" spans="1:9" s="16" customFormat="1" ht="15" customHeight="1" x14ac:dyDescent="0.3">
      <c r="A55" s="66">
        <f t="shared" si="0"/>
        <v>45</v>
      </c>
      <c r="B55" s="17"/>
      <c r="C55" s="17" t="s">
        <v>356</v>
      </c>
      <c r="D55" s="67"/>
      <c r="E55" s="67"/>
      <c r="F55" s="67"/>
      <c r="G55" s="67"/>
      <c r="H55" s="72"/>
      <c r="I55" s="74"/>
    </row>
    <row r="56" spans="1:9" s="16" customFormat="1" ht="15" customHeight="1" x14ac:dyDescent="0.3">
      <c r="A56" s="66">
        <f t="shared" si="0"/>
        <v>46</v>
      </c>
      <c r="B56" s="17"/>
      <c r="C56" s="17" t="s">
        <v>357</v>
      </c>
      <c r="D56" s="67"/>
      <c r="E56" s="67"/>
      <c r="F56" s="67"/>
      <c r="G56" s="67"/>
      <c r="H56" s="72"/>
      <c r="I56" s="74"/>
    </row>
    <row r="57" spans="1:9" s="16" customFormat="1" ht="15" customHeight="1" x14ac:dyDescent="0.3">
      <c r="A57" s="66">
        <f t="shared" si="0"/>
        <v>47</v>
      </c>
      <c r="B57" s="17"/>
      <c r="C57" s="17" t="s">
        <v>358</v>
      </c>
      <c r="D57" s="67"/>
      <c r="E57" s="67"/>
      <c r="F57" s="67"/>
      <c r="G57" s="67"/>
      <c r="H57" s="72"/>
      <c r="I57" s="74"/>
    </row>
    <row r="58" spans="1:9" s="16" customFormat="1" ht="15" customHeight="1" x14ac:dyDescent="0.3">
      <c r="A58" s="66">
        <f t="shared" si="0"/>
        <v>48</v>
      </c>
      <c r="B58" s="17"/>
      <c r="C58" s="17" t="s">
        <v>359</v>
      </c>
      <c r="D58" s="67"/>
      <c r="E58" s="67"/>
      <c r="F58" s="67"/>
      <c r="G58" s="67"/>
      <c r="H58" s="72"/>
      <c r="I58" s="74"/>
    </row>
    <row r="59" spans="1:9" s="16" customFormat="1" ht="15" customHeight="1" x14ac:dyDescent="0.3">
      <c r="A59" s="66">
        <f t="shared" si="0"/>
        <v>49</v>
      </c>
      <c r="B59" s="17"/>
      <c r="C59" s="17" t="s">
        <v>360</v>
      </c>
      <c r="D59" s="67"/>
      <c r="E59" s="67"/>
      <c r="F59" s="67"/>
      <c r="G59" s="67"/>
      <c r="H59" s="72"/>
      <c r="I59" s="74"/>
    </row>
    <row r="60" spans="1:9" s="16" customFormat="1" ht="15" customHeight="1" x14ac:dyDescent="0.3">
      <c r="A60" s="66">
        <f t="shared" si="0"/>
        <v>50</v>
      </c>
      <c r="B60" s="17"/>
      <c r="C60" s="17" t="s">
        <v>361</v>
      </c>
      <c r="D60" s="67"/>
      <c r="E60" s="67"/>
      <c r="F60" s="67"/>
      <c r="G60" s="67"/>
      <c r="H60" s="72"/>
      <c r="I60" s="74"/>
    </row>
    <row r="61" spans="1:9" s="16" customFormat="1" ht="15" customHeight="1" x14ac:dyDescent="0.3">
      <c r="A61" s="66">
        <f t="shared" si="0"/>
        <v>51</v>
      </c>
      <c r="B61" s="17"/>
      <c r="C61" s="17" t="s">
        <v>362</v>
      </c>
      <c r="D61" s="67"/>
      <c r="E61" s="67"/>
      <c r="F61" s="67"/>
      <c r="G61" s="67"/>
      <c r="H61" s="72"/>
      <c r="I61" s="74"/>
    </row>
    <row r="62" spans="1:9" s="16" customFormat="1" ht="15" customHeight="1" x14ac:dyDescent="0.3">
      <c r="A62" s="66">
        <f t="shared" si="0"/>
        <v>52</v>
      </c>
      <c r="B62" s="17"/>
      <c r="C62" s="17" t="s">
        <v>363</v>
      </c>
      <c r="D62" s="67"/>
      <c r="E62" s="67"/>
      <c r="F62" s="67"/>
      <c r="G62" s="67"/>
      <c r="H62" s="72"/>
      <c r="I62" s="74"/>
    </row>
    <row r="63" spans="1:9" s="16" customFormat="1" ht="15" customHeight="1" x14ac:dyDescent="0.3">
      <c r="A63" s="66">
        <f t="shared" si="0"/>
        <v>53</v>
      </c>
      <c r="B63" s="17"/>
      <c r="C63" s="17" t="s">
        <v>364</v>
      </c>
      <c r="D63" s="67"/>
      <c r="E63" s="67"/>
      <c r="F63" s="67"/>
      <c r="G63" s="67"/>
      <c r="H63" s="72"/>
      <c r="I63" s="74"/>
    </row>
    <row r="64" spans="1:9" s="16" customFormat="1" ht="15" customHeight="1" x14ac:dyDescent="0.3">
      <c r="A64" s="66">
        <f t="shared" si="0"/>
        <v>54</v>
      </c>
      <c r="B64" s="17"/>
      <c r="C64" s="17" t="s">
        <v>365</v>
      </c>
      <c r="D64" s="67"/>
      <c r="E64" s="67"/>
      <c r="F64" s="67"/>
      <c r="G64" s="67"/>
      <c r="H64" s="72"/>
      <c r="I64" s="74"/>
    </row>
    <row r="65" spans="1:9" s="16" customFormat="1" ht="15" customHeight="1" x14ac:dyDescent="0.3">
      <c r="A65" s="66">
        <f t="shared" si="0"/>
        <v>55</v>
      </c>
      <c r="B65" s="17"/>
      <c r="C65" s="17" t="s">
        <v>366</v>
      </c>
      <c r="D65" s="67"/>
      <c r="E65" s="67"/>
      <c r="F65" s="67"/>
      <c r="G65" s="67"/>
      <c r="H65" s="72"/>
      <c r="I65" s="74"/>
    </row>
    <row r="66" spans="1:9" s="16" customFormat="1" ht="15" customHeight="1" x14ac:dyDescent="0.3">
      <c r="A66" s="66">
        <f t="shared" si="0"/>
        <v>56</v>
      </c>
      <c r="B66" s="17"/>
      <c r="C66" s="17" t="s">
        <v>367</v>
      </c>
      <c r="D66" s="67"/>
      <c r="E66" s="67"/>
      <c r="F66" s="67"/>
      <c r="G66" s="67"/>
      <c r="H66" s="72"/>
      <c r="I66" s="74"/>
    </row>
    <row r="67" spans="1:9" s="16" customFormat="1" ht="15" customHeight="1" x14ac:dyDescent="0.3">
      <c r="A67" s="66">
        <f t="shared" si="0"/>
        <v>57</v>
      </c>
      <c r="B67" s="17"/>
      <c r="C67" s="17" t="s">
        <v>272</v>
      </c>
      <c r="D67" s="67"/>
      <c r="E67" s="67"/>
      <c r="F67" s="67"/>
      <c r="G67" s="67"/>
      <c r="H67" s="72"/>
      <c r="I67" s="74"/>
    </row>
    <row r="68" spans="1:9" s="16" customFormat="1" ht="15" customHeight="1" x14ac:dyDescent="0.3">
      <c r="A68" s="66">
        <f t="shared" si="0"/>
        <v>58</v>
      </c>
      <c r="B68" s="17"/>
      <c r="C68" s="17" t="s">
        <v>368</v>
      </c>
      <c r="D68" s="67"/>
      <c r="E68" s="67"/>
      <c r="F68" s="67"/>
      <c r="G68" s="67"/>
      <c r="H68" s="72"/>
      <c r="I68" s="74"/>
    </row>
    <row r="69" spans="1:9" s="16" customFormat="1" ht="15" customHeight="1" x14ac:dyDescent="0.3">
      <c r="A69" s="66">
        <f t="shared" si="0"/>
        <v>59</v>
      </c>
      <c r="B69" s="17"/>
      <c r="C69" s="17" t="s">
        <v>369</v>
      </c>
      <c r="D69" s="67"/>
      <c r="E69" s="67"/>
      <c r="F69" s="67"/>
      <c r="G69" s="67"/>
      <c r="H69" s="72"/>
      <c r="I69" s="74"/>
    </row>
    <row r="70" spans="1:9" s="16" customFormat="1" ht="15" customHeight="1" x14ac:dyDescent="0.3">
      <c r="A70" s="66">
        <f t="shared" si="0"/>
        <v>60</v>
      </c>
      <c r="B70" s="17"/>
      <c r="C70" s="17" t="s">
        <v>370</v>
      </c>
      <c r="D70" s="67"/>
      <c r="E70" s="67"/>
      <c r="F70" s="67"/>
      <c r="G70" s="67"/>
      <c r="H70" s="72"/>
      <c r="I70" s="74"/>
    </row>
    <row r="71" spans="1:9" s="16" customFormat="1" ht="15" customHeight="1" x14ac:dyDescent="0.3">
      <c r="A71" s="66">
        <f t="shared" si="0"/>
        <v>61</v>
      </c>
      <c r="B71" s="17"/>
      <c r="C71" s="17" t="s">
        <v>371</v>
      </c>
      <c r="D71" s="67"/>
      <c r="E71" s="67"/>
      <c r="F71" s="67"/>
      <c r="G71" s="67"/>
      <c r="H71" s="72"/>
      <c r="I71" s="74"/>
    </row>
    <row r="72" spans="1:9" s="16" customFormat="1" ht="15" customHeight="1" x14ac:dyDescent="0.3">
      <c r="A72" s="66">
        <f t="shared" si="0"/>
        <v>62</v>
      </c>
      <c r="B72" s="17"/>
      <c r="C72" s="17" t="s">
        <v>372</v>
      </c>
      <c r="D72" s="67"/>
      <c r="E72" s="67"/>
      <c r="F72" s="67"/>
      <c r="G72" s="67"/>
      <c r="H72" s="72"/>
      <c r="I72" s="74"/>
    </row>
    <row r="73" spans="1:9" s="16" customFormat="1" ht="15" customHeight="1" x14ac:dyDescent="0.3">
      <c r="A73" s="66">
        <f t="shared" si="0"/>
        <v>63</v>
      </c>
      <c r="B73" s="17"/>
      <c r="C73" s="17" t="s">
        <v>373</v>
      </c>
      <c r="D73" s="67"/>
      <c r="E73" s="67"/>
      <c r="F73" s="67"/>
      <c r="G73" s="67"/>
      <c r="H73" s="72"/>
      <c r="I73" s="74"/>
    </row>
    <row r="74" spans="1:9" s="16" customFormat="1" ht="15" customHeight="1" x14ac:dyDescent="0.3">
      <c r="A74" s="66">
        <f t="shared" si="0"/>
        <v>64</v>
      </c>
      <c r="B74" s="17"/>
      <c r="C74" s="17" t="s">
        <v>374</v>
      </c>
      <c r="D74" s="67"/>
      <c r="E74" s="67"/>
      <c r="F74" s="67"/>
      <c r="G74" s="67"/>
      <c r="H74" s="72"/>
      <c r="I74" s="74"/>
    </row>
    <row r="75" spans="1:9" s="16" customFormat="1" ht="15" customHeight="1" x14ac:dyDescent="0.3">
      <c r="A75" s="66">
        <f t="shared" si="0"/>
        <v>65</v>
      </c>
      <c r="B75" s="17"/>
      <c r="C75" s="17" t="s">
        <v>375</v>
      </c>
      <c r="D75" s="67"/>
      <c r="E75" s="67"/>
      <c r="F75" s="67"/>
      <c r="G75" s="67"/>
      <c r="H75" s="72"/>
      <c r="I75" s="74"/>
    </row>
    <row r="76" spans="1:9" s="16" customFormat="1" ht="15" customHeight="1" x14ac:dyDescent="0.3">
      <c r="A76" s="66">
        <f t="shared" si="0"/>
        <v>66</v>
      </c>
      <c r="B76" s="17"/>
      <c r="C76" s="17" t="s">
        <v>376</v>
      </c>
      <c r="D76" s="67"/>
      <c r="E76" s="67"/>
      <c r="F76" s="67"/>
      <c r="G76" s="67"/>
      <c r="H76" s="72"/>
      <c r="I76" s="74"/>
    </row>
    <row r="77" spans="1:9" s="16" customFormat="1" ht="15" customHeight="1" x14ac:dyDescent="0.3">
      <c r="A77" s="66">
        <f t="shared" si="0"/>
        <v>67</v>
      </c>
      <c r="B77" s="17"/>
      <c r="C77" s="17" t="s">
        <v>377</v>
      </c>
      <c r="D77" s="67"/>
      <c r="E77" s="67"/>
      <c r="F77" s="67"/>
      <c r="G77" s="67"/>
      <c r="H77" s="72"/>
      <c r="I77" s="74"/>
    </row>
    <row r="78" spans="1:9" s="16" customFormat="1" ht="15" customHeight="1" x14ac:dyDescent="0.3">
      <c r="A78" s="66">
        <f t="shared" si="0"/>
        <v>68</v>
      </c>
      <c r="B78" s="17"/>
      <c r="C78" s="17" t="s">
        <v>378</v>
      </c>
      <c r="D78" s="67"/>
      <c r="E78" s="67"/>
      <c r="F78" s="67"/>
      <c r="G78" s="67"/>
      <c r="H78" s="72"/>
      <c r="I78" s="74"/>
    </row>
    <row r="79" spans="1:9" s="16" customFormat="1" ht="15" customHeight="1" x14ac:dyDescent="0.3">
      <c r="A79" s="66">
        <f t="shared" si="0"/>
        <v>69</v>
      </c>
      <c r="B79" s="17"/>
      <c r="C79" s="17" t="s">
        <v>379</v>
      </c>
      <c r="D79" s="67"/>
      <c r="E79" s="67"/>
      <c r="F79" s="67"/>
      <c r="G79" s="67"/>
      <c r="H79" s="72"/>
      <c r="I79" s="74"/>
    </row>
    <row r="80" spans="1:9" s="16" customFormat="1" ht="15" customHeight="1" x14ac:dyDescent="0.3">
      <c r="A80" s="66">
        <f t="shared" si="0"/>
        <v>70</v>
      </c>
      <c r="B80" s="17"/>
      <c r="C80" s="17" t="s">
        <v>380</v>
      </c>
      <c r="D80" s="67"/>
      <c r="E80" s="67"/>
      <c r="F80" s="67"/>
      <c r="G80" s="67"/>
      <c r="H80" s="72"/>
      <c r="I80" s="74"/>
    </row>
    <row r="81" spans="1:9" s="16" customFormat="1" ht="15" customHeight="1" x14ac:dyDescent="0.3">
      <c r="A81" s="66">
        <f t="shared" si="0"/>
        <v>71</v>
      </c>
      <c r="B81" s="17"/>
      <c r="C81" s="17" t="s">
        <v>381</v>
      </c>
      <c r="D81" s="67"/>
      <c r="E81" s="67"/>
      <c r="F81" s="67"/>
      <c r="G81" s="67"/>
      <c r="H81" s="72"/>
      <c r="I81" s="74"/>
    </row>
    <row r="82" spans="1:9" s="16" customFormat="1" ht="15" customHeight="1" x14ac:dyDescent="0.3">
      <c r="A82" s="66">
        <f t="shared" si="0"/>
        <v>72</v>
      </c>
      <c r="B82" s="17"/>
      <c r="C82" s="17" t="s">
        <v>382</v>
      </c>
      <c r="D82" s="67"/>
      <c r="E82" s="67"/>
      <c r="F82" s="67"/>
      <c r="G82" s="67"/>
      <c r="H82" s="72"/>
      <c r="I82" s="74"/>
    </row>
    <row r="83" spans="1:9" s="16" customFormat="1" ht="15" customHeight="1" x14ac:dyDescent="0.3">
      <c r="A83" s="66">
        <f t="shared" si="0"/>
        <v>73</v>
      </c>
      <c r="B83" s="17"/>
      <c r="C83" s="17" t="s">
        <v>383</v>
      </c>
      <c r="D83" s="67"/>
      <c r="E83" s="67"/>
      <c r="F83" s="67"/>
      <c r="G83" s="67"/>
      <c r="H83" s="72"/>
      <c r="I83" s="74"/>
    </row>
    <row r="84" spans="1:9" s="16" customFormat="1" ht="15" customHeight="1" x14ac:dyDescent="0.3">
      <c r="A84" s="66">
        <f t="shared" si="0"/>
        <v>74</v>
      </c>
      <c r="B84" s="17"/>
      <c r="C84" s="17" t="s">
        <v>384</v>
      </c>
      <c r="D84" s="67"/>
      <c r="E84" s="67"/>
      <c r="F84" s="67"/>
      <c r="G84" s="67"/>
      <c r="H84" s="72"/>
      <c r="I84" s="74"/>
    </row>
    <row r="85" spans="1:9" s="16" customFormat="1" ht="15" customHeight="1" x14ac:dyDescent="0.3">
      <c r="A85" s="66">
        <f t="shared" ref="A85:A95" si="1">A84+1</f>
        <v>75</v>
      </c>
      <c r="B85" s="17"/>
      <c r="C85" s="17" t="s">
        <v>385</v>
      </c>
      <c r="D85" s="67"/>
      <c r="E85" s="67"/>
      <c r="F85" s="67"/>
      <c r="G85" s="67"/>
      <c r="H85" s="72"/>
      <c r="I85" s="74"/>
    </row>
    <row r="86" spans="1:9" s="16" customFormat="1" ht="15" customHeight="1" x14ac:dyDescent="0.3">
      <c r="A86" s="66">
        <f t="shared" si="1"/>
        <v>76</v>
      </c>
      <c r="B86" s="17"/>
      <c r="C86" s="17" t="s">
        <v>386</v>
      </c>
      <c r="D86" s="67"/>
      <c r="E86" s="67"/>
      <c r="F86" s="67"/>
      <c r="G86" s="67"/>
      <c r="H86" s="72"/>
      <c r="I86" s="74"/>
    </row>
    <row r="87" spans="1:9" s="16" customFormat="1" ht="15" customHeight="1" x14ac:dyDescent="0.3">
      <c r="A87" s="66">
        <f t="shared" si="1"/>
        <v>77</v>
      </c>
      <c r="B87" s="17"/>
      <c r="C87" s="17" t="s">
        <v>387</v>
      </c>
      <c r="D87" s="67"/>
      <c r="E87" s="67"/>
      <c r="F87" s="67"/>
      <c r="G87" s="67"/>
      <c r="H87" s="72"/>
      <c r="I87" s="74"/>
    </row>
    <row r="88" spans="1:9" s="16" customFormat="1" ht="15" customHeight="1" x14ac:dyDescent="0.3">
      <c r="A88" s="66">
        <f t="shared" si="1"/>
        <v>78</v>
      </c>
      <c r="B88" s="17"/>
      <c r="C88" s="17" t="s">
        <v>388</v>
      </c>
      <c r="D88" s="67"/>
      <c r="E88" s="67"/>
      <c r="F88" s="67"/>
      <c r="G88" s="67"/>
      <c r="H88" s="72"/>
      <c r="I88" s="74"/>
    </row>
    <row r="89" spans="1:9" s="16" customFormat="1" ht="15" customHeight="1" x14ac:dyDescent="0.3">
      <c r="A89" s="66">
        <f t="shared" si="1"/>
        <v>79</v>
      </c>
      <c r="B89" s="17"/>
      <c r="C89" s="17" t="s">
        <v>389</v>
      </c>
      <c r="D89" s="67"/>
      <c r="E89" s="67"/>
      <c r="F89" s="67"/>
      <c r="G89" s="67"/>
      <c r="H89" s="72"/>
      <c r="I89" s="74"/>
    </row>
    <row r="90" spans="1:9" s="16" customFormat="1" ht="15" customHeight="1" x14ac:dyDescent="0.3">
      <c r="A90" s="66">
        <f t="shared" si="1"/>
        <v>80</v>
      </c>
      <c r="B90" s="17"/>
      <c r="C90" s="17" t="s">
        <v>390</v>
      </c>
      <c r="D90" s="67"/>
      <c r="E90" s="67"/>
      <c r="F90" s="67"/>
      <c r="G90" s="67"/>
      <c r="H90" s="72"/>
      <c r="I90" s="74"/>
    </row>
    <row r="91" spans="1:9" s="16" customFormat="1" ht="15" customHeight="1" x14ac:dyDescent="0.3">
      <c r="A91" s="66">
        <f t="shared" si="1"/>
        <v>81</v>
      </c>
      <c r="B91" s="17"/>
      <c r="C91" s="17" t="s">
        <v>391</v>
      </c>
      <c r="D91" s="67"/>
      <c r="E91" s="67"/>
      <c r="F91" s="67"/>
      <c r="G91" s="67"/>
      <c r="H91" s="72"/>
      <c r="I91" s="74"/>
    </row>
    <row r="92" spans="1:9" s="16" customFormat="1" ht="15" customHeight="1" x14ac:dyDescent="0.3">
      <c r="A92" s="66">
        <f t="shared" si="1"/>
        <v>82</v>
      </c>
      <c r="B92" s="17"/>
      <c r="C92" s="17" t="s">
        <v>392</v>
      </c>
      <c r="D92" s="72"/>
      <c r="E92" s="72"/>
      <c r="F92" s="72"/>
      <c r="G92" s="72"/>
      <c r="H92" s="72"/>
      <c r="I92" s="74"/>
    </row>
    <row r="93" spans="1:9" s="16" customFormat="1" ht="15" customHeight="1" x14ac:dyDescent="0.3">
      <c r="A93" s="66">
        <f t="shared" si="1"/>
        <v>83</v>
      </c>
      <c r="B93" s="17"/>
      <c r="C93" s="17" t="s">
        <v>393</v>
      </c>
      <c r="D93" s="72"/>
      <c r="E93" s="72"/>
      <c r="F93" s="72"/>
      <c r="G93" s="72"/>
      <c r="H93" s="72"/>
      <c r="I93" s="74"/>
    </row>
    <row r="94" spans="1:9" s="16" customFormat="1" ht="15" customHeight="1" x14ac:dyDescent="0.3">
      <c r="A94" s="66">
        <f t="shared" si="1"/>
        <v>84</v>
      </c>
      <c r="B94" s="17"/>
      <c r="C94" s="17" t="s">
        <v>394</v>
      </c>
      <c r="D94" s="72"/>
      <c r="E94" s="72"/>
      <c r="F94" s="72"/>
      <c r="G94" s="72"/>
      <c r="H94" s="72"/>
      <c r="I94" s="74"/>
    </row>
    <row r="95" spans="1:9" s="16" customFormat="1" ht="15" customHeight="1" x14ac:dyDescent="0.3">
      <c r="A95" s="66">
        <f t="shared" si="1"/>
        <v>85</v>
      </c>
      <c r="B95" s="18"/>
      <c r="C95" s="17" t="s">
        <v>395</v>
      </c>
      <c r="D95" s="18"/>
      <c r="E95" s="18"/>
      <c r="F95" s="18"/>
      <c r="G95" s="18"/>
      <c r="H95" s="18"/>
      <c r="I95" s="75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5"/>
  <sheetViews>
    <sheetView showGridLines="0" workbookViewId="0">
      <selection activeCell="G2" sqref="G2"/>
    </sheetView>
  </sheetViews>
  <sheetFormatPr baseColWidth="10" defaultRowHeight="14.4" x14ac:dyDescent="0.3"/>
  <cols>
    <col min="1" max="1" width="4.77734375" bestFit="1" customWidth="1"/>
    <col min="2" max="8" width="19.5546875" customWidth="1"/>
  </cols>
  <sheetData>
    <row r="1" spans="1:8" s="30" customFormat="1" ht="18" x14ac:dyDescent="0.25">
      <c r="A1" s="1"/>
      <c r="B1" s="92" t="s">
        <v>494</v>
      </c>
      <c r="C1" s="92"/>
      <c r="D1" s="92"/>
      <c r="E1" s="92"/>
      <c r="F1" s="92"/>
      <c r="G1" s="92"/>
      <c r="H1" s="92"/>
    </row>
    <row r="2" spans="1:8" s="52" customFormat="1" ht="34.799999999999997" thickBot="1" x14ac:dyDescent="0.3">
      <c r="A2" s="49" t="s">
        <v>1</v>
      </c>
      <c r="B2" s="50" t="s">
        <v>2</v>
      </c>
      <c r="C2" s="50" t="s">
        <v>36</v>
      </c>
      <c r="D2" s="50" t="s">
        <v>37</v>
      </c>
      <c r="E2" s="50" t="s">
        <v>38</v>
      </c>
      <c r="F2" s="50" t="s">
        <v>3</v>
      </c>
      <c r="G2" s="50" t="s">
        <v>39</v>
      </c>
      <c r="H2" s="51" t="s">
        <v>40</v>
      </c>
    </row>
    <row r="3" spans="1:8" s="30" customFormat="1" ht="13.8" x14ac:dyDescent="0.25">
      <c r="A3" s="79"/>
      <c r="B3" s="80"/>
      <c r="C3" s="80"/>
      <c r="D3" s="80"/>
      <c r="E3" s="80"/>
      <c r="F3" s="80"/>
      <c r="G3" s="80"/>
      <c r="H3" s="81"/>
    </row>
    <row r="4" spans="1:8" s="30" customFormat="1" ht="13.8" x14ac:dyDescent="0.25">
      <c r="A4" s="82"/>
      <c r="B4" s="68"/>
      <c r="C4" s="68"/>
      <c r="D4" s="68"/>
      <c r="E4" s="68"/>
      <c r="F4" s="68"/>
      <c r="G4" s="68"/>
      <c r="H4" s="83"/>
    </row>
    <row r="5" spans="1:8" s="30" customFormat="1" ht="13.8" x14ac:dyDescent="0.25">
      <c r="A5" s="82"/>
      <c r="B5" s="68"/>
      <c r="C5" s="68"/>
      <c r="D5" s="68"/>
      <c r="E5" s="68"/>
      <c r="F5" s="68"/>
      <c r="G5" s="68"/>
      <c r="H5" s="83"/>
    </row>
    <row r="6" spans="1:8" s="30" customFormat="1" ht="13.8" x14ac:dyDescent="0.25">
      <c r="A6" s="82"/>
      <c r="B6" s="68"/>
      <c r="C6" s="68"/>
      <c r="D6" s="68"/>
      <c r="E6" s="68"/>
      <c r="F6" s="68"/>
      <c r="G6" s="68"/>
      <c r="H6" s="83"/>
    </row>
    <row r="7" spans="1:8" s="30" customFormat="1" ht="13.8" x14ac:dyDescent="0.25">
      <c r="A7" s="82"/>
      <c r="B7" s="68"/>
      <c r="C7" s="68"/>
      <c r="D7" s="68"/>
      <c r="E7" s="68"/>
      <c r="F7" s="68"/>
      <c r="G7" s="68"/>
      <c r="H7" s="83"/>
    </row>
    <row r="8" spans="1:8" s="30" customFormat="1" ht="13.8" x14ac:dyDescent="0.25">
      <c r="A8" s="82"/>
      <c r="B8" s="68"/>
      <c r="C8" s="68"/>
      <c r="D8" s="68"/>
      <c r="E8" s="68"/>
      <c r="F8" s="68"/>
      <c r="G8" s="68"/>
      <c r="H8" s="83"/>
    </row>
    <row r="9" spans="1:8" s="30" customFormat="1" ht="13.8" x14ac:dyDescent="0.25">
      <c r="A9" s="82"/>
      <c r="B9" s="68"/>
      <c r="C9" s="68"/>
      <c r="D9" s="68"/>
      <c r="E9" s="68"/>
      <c r="F9" s="68"/>
      <c r="G9" s="68"/>
      <c r="H9" s="83"/>
    </row>
    <row r="10" spans="1:8" s="30" customFormat="1" ht="13.8" x14ac:dyDescent="0.25">
      <c r="A10" s="82"/>
      <c r="B10" s="68"/>
      <c r="C10" s="68"/>
      <c r="D10" s="68"/>
      <c r="E10" s="68"/>
      <c r="F10" s="68"/>
      <c r="G10" s="68"/>
      <c r="H10" s="83"/>
    </row>
    <row r="11" spans="1:8" s="30" customFormat="1" ht="13.8" x14ac:dyDescent="0.25">
      <c r="A11" s="82"/>
      <c r="B11" s="68"/>
      <c r="C11" s="68"/>
      <c r="D11" s="68"/>
      <c r="E11" s="68"/>
      <c r="F11" s="68"/>
      <c r="G11" s="68"/>
      <c r="H11" s="83"/>
    </row>
    <row r="12" spans="1:8" s="30" customFormat="1" ht="13.8" x14ac:dyDescent="0.25">
      <c r="A12" s="82"/>
      <c r="B12" s="68"/>
      <c r="C12" s="68"/>
      <c r="D12" s="68"/>
      <c r="E12" s="68"/>
      <c r="F12" s="68"/>
      <c r="G12" s="68"/>
      <c r="H12" s="83"/>
    </row>
    <row r="13" spans="1:8" s="30" customFormat="1" ht="13.8" x14ac:dyDescent="0.25">
      <c r="A13" s="82"/>
      <c r="B13" s="68"/>
      <c r="C13" s="68"/>
      <c r="D13" s="68"/>
      <c r="E13" s="68"/>
      <c r="F13" s="68"/>
      <c r="G13" s="68"/>
      <c r="H13" s="83"/>
    </row>
    <row r="14" spans="1:8" s="30" customFormat="1" ht="13.8" x14ac:dyDescent="0.25">
      <c r="A14" s="82"/>
      <c r="B14" s="68"/>
      <c r="C14" s="68"/>
      <c r="D14" s="68"/>
      <c r="E14" s="68"/>
      <c r="F14" s="68"/>
      <c r="G14" s="68"/>
      <c r="H14" s="83"/>
    </row>
    <row r="15" spans="1:8" s="30" customFormat="1" ht="13.8" x14ac:dyDescent="0.25">
      <c r="A15" s="82"/>
      <c r="B15" s="68"/>
      <c r="C15" s="68"/>
      <c r="D15" s="68"/>
      <c r="E15" s="68"/>
      <c r="F15" s="68"/>
      <c r="G15" s="68"/>
      <c r="H15" s="83"/>
    </row>
    <row r="16" spans="1:8" s="30" customFormat="1" ht="13.8" x14ac:dyDescent="0.25">
      <c r="A16" s="82"/>
      <c r="B16" s="68"/>
      <c r="C16" s="68"/>
      <c r="D16" s="68"/>
      <c r="E16" s="68"/>
      <c r="F16" s="68"/>
      <c r="G16" s="68"/>
      <c r="H16" s="83"/>
    </row>
    <row r="17" spans="1:8" s="30" customFormat="1" ht="13.8" x14ac:dyDescent="0.25">
      <c r="A17" s="82"/>
      <c r="B17" s="68"/>
      <c r="C17" s="68"/>
      <c r="D17" s="68"/>
      <c r="E17" s="68"/>
      <c r="F17" s="68"/>
      <c r="G17" s="68"/>
      <c r="H17" s="83"/>
    </row>
    <row r="18" spans="1:8" s="30" customFormat="1" ht="13.8" x14ac:dyDescent="0.25">
      <c r="A18" s="82"/>
      <c r="B18" s="68"/>
      <c r="C18" s="68"/>
      <c r="D18" s="68"/>
      <c r="E18" s="68"/>
      <c r="F18" s="68"/>
      <c r="G18" s="68"/>
      <c r="H18" s="83"/>
    </row>
    <row r="19" spans="1:8" s="30" customFormat="1" ht="13.8" x14ac:dyDescent="0.25">
      <c r="A19" s="82"/>
      <c r="B19" s="68"/>
      <c r="C19" s="68"/>
      <c r="D19" s="68"/>
      <c r="E19" s="68"/>
      <c r="F19" s="68"/>
      <c r="G19" s="68"/>
      <c r="H19" s="83"/>
    </row>
    <row r="20" spans="1:8" s="30" customFormat="1" ht="13.8" x14ac:dyDescent="0.25">
      <c r="A20" s="82"/>
      <c r="B20" s="68"/>
      <c r="C20" s="68"/>
      <c r="D20" s="68"/>
      <c r="E20" s="68"/>
      <c r="F20" s="68"/>
      <c r="G20" s="68"/>
      <c r="H20" s="83"/>
    </row>
    <row r="21" spans="1:8" s="30" customFormat="1" ht="13.8" x14ac:dyDescent="0.25">
      <c r="A21" s="82"/>
      <c r="B21" s="68"/>
      <c r="C21" s="68"/>
      <c r="D21" s="68"/>
      <c r="E21" s="68"/>
      <c r="F21" s="68"/>
      <c r="G21" s="68"/>
      <c r="H21" s="83"/>
    </row>
    <row r="22" spans="1:8" s="30" customFormat="1" ht="13.8" x14ac:dyDescent="0.25">
      <c r="A22" s="82"/>
      <c r="B22" s="68"/>
      <c r="C22" s="68"/>
      <c r="D22" s="68"/>
      <c r="E22" s="68"/>
      <c r="F22" s="68"/>
      <c r="G22" s="68"/>
      <c r="H22" s="83"/>
    </row>
    <row r="23" spans="1:8" s="30" customFormat="1" ht="13.8" x14ac:dyDescent="0.25">
      <c r="A23" s="82"/>
      <c r="B23" s="68"/>
      <c r="C23" s="68"/>
      <c r="D23" s="68"/>
      <c r="E23" s="68"/>
      <c r="F23" s="68"/>
      <c r="G23" s="68"/>
      <c r="H23" s="83"/>
    </row>
    <row r="24" spans="1:8" s="30" customFormat="1" ht="13.8" x14ac:dyDescent="0.25">
      <c r="A24" s="82"/>
      <c r="B24" s="68"/>
      <c r="C24" s="68"/>
      <c r="D24" s="68"/>
      <c r="E24" s="68"/>
      <c r="F24" s="68"/>
      <c r="G24" s="68"/>
      <c r="H24" s="83"/>
    </row>
    <row r="25" spans="1:8" s="30" customFormat="1" ht="13.8" x14ac:dyDescent="0.25">
      <c r="A25" s="82"/>
      <c r="B25" s="68"/>
      <c r="C25" s="68"/>
      <c r="D25" s="68"/>
      <c r="E25" s="68"/>
      <c r="F25" s="68"/>
      <c r="G25" s="68"/>
      <c r="H25" s="83"/>
    </row>
    <row r="26" spans="1:8" s="30" customFormat="1" ht="13.8" x14ac:dyDescent="0.25">
      <c r="A26" s="82"/>
      <c r="B26" s="68"/>
      <c r="C26" s="68"/>
      <c r="D26" s="68"/>
      <c r="E26" s="68"/>
      <c r="F26" s="68"/>
      <c r="G26" s="68"/>
      <c r="H26" s="83"/>
    </row>
    <row r="27" spans="1:8" s="30" customFormat="1" ht="13.8" x14ac:dyDescent="0.25">
      <c r="A27" s="82"/>
      <c r="B27" s="68"/>
      <c r="C27" s="68"/>
      <c r="D27" s="68"/>
      <c r="E27" s="68"/>
      <c r="F27" s="68"/>
      <c r="G27" s="68"/>
      <c r="H27" s="83"/>
    </row>
    <row r="28" spans="1:8" s="30" customFormat="1" ht="13.8" x14ac:dyDescent="0.25">
      <c r="A28" s="82"/>
      <c r="B28" s="68"/>
      <c r="C28" s="68"/>
      <c r="D28" s="68"/>
      <c r="E28" s="68"/>
      <c r="F28" s="68"/>
      <c r="G28" s="68"/>
      <c r="H28" s="83"/>
    </row>
    <row r="29" spans="1:8" s="30" customFormat="1" ht="13.8" x14ac:dyDescent="0.25">
      <c r="A29" s="82"/>
      <c r="B29" s="68"/>
      <c r="C29" s="68"/>
      <c r="D29" s="68"/>
      <c r="E29" s="68"/>
      <c r="F29" s="68"/>
      <c r="G29" s="68"/>
      <c r="H29" s="83"/>
    </row>
    <row r="30" spans="1:8" s="30" customFormat="1" ht="13.8" x14ac:dyDescent="0.25">
      <c r="A30" s="82"/>
      <c r="B30" s="68"/>
      <c r="C30" s="68"/>
      <c r="D30" s="68"/>
      <c r="E30" s="68"/>
      <c r="F30" s="68"/>
      <c r="G30" s="68"/>
      <c r="H30" s="83"/>
    </row>
    <row r="31" spans="1:8" s="30" customFormat="1" ht="13.8" x14ac:dyDescent="0.25">
      <c r="A31" s="82"/>
      <c r="B31" s="68"/>
      <c r="C31" s="68"/>
      <c r="D31" s="68"/>
      <c r="E31" s="68"/>
      <c r="F31" s="68"/>
      <c r="G31" s="68"/>
      <c r="H31" s="83"/>
    </row>
    <row r="32" spans="1:8" s="30" customFormat="1" ht="13.8" x14ac:dyDescent="0.25">
      <c r="A32" s="82"/>
      <c r="B32" s="68"/>
      <c r="C32" s="68"/>
      <c r="D32" s="68"/>
      <c r="E32" s="68"/>
      <c r="F32" s="68"/>
      <c r="G32" s="68"/>
      <c r="H32" s="83"/>
    </row>
    <row r="33" spans="1:8" s="30" customFormat="1" ht="13.8" x14ac:dyDescent="0.25">
      <c r="A33" s="82"/>
      <c r="B33" s="68"/>
      <c r="C33" s="68"/>
      <c r="D33" s="68"/>
      <c r="E33" s="68"/>
      <c r="F33" s="68"/>
      <c r="G33" s="68"/>
      <c r="H33" s="83"/>
    </row>
    <row r="34" spans="1:8" s="30" customFormat="1" ht="13.8" x14ac:dyDescent="0.25">
      <c r="A34" s="82"/>
      <c r="B34" s="68"/>
      <c r="C34" s="68"/>
      <c r="D34" s="68"/>
      <c r="E34" s="68"/>
      <c r="F34" s="68"/>
      <c r="G34" s="68"/>
      <c r="H34" s="83"/>
    </row>
    <row r="35" spans="1:8" s="30" customFormat="1" ht="13.8" x14ac:dyDescent="0.25">
      <c r="A35" s="82"/>
      <c r="B35" s="68"/>
      <c r="C35" s="68"/>
      <c r="D35" s="68"/>
      <c r="E35" s="68"/>
      <c r="F35" s="68"/>
      <c r="G35" s="68"/>
      <c r="H35" s="83"/>
    </row>
    <row r="36" spans="1:8" s="30" customFormat="1" ht="13.8" x14ac:dyDescent="0.25">
      <c r="A36" s="82"/>
      <c r="B36" s="68"/>
      <c r="C36" s="68"/>
      <c r="D36" s="68"/>
      <c r="E36" s="68"/>
      <c r="F36" s="68"/>
      <c r="G36" s="68"/>
      <c r="H36" s="83"/>
    </row>
    <row r="37" spans="1:8" s="30" customFormat="1" ht="13.8" x14ac:dyDescent="0.25">
      <c r="A37" s="82"/>
      <c r="B37" s="68"/>
      <c r="C37" s="68"/>
      <c r="D37" s="68"/>
      <c r="E37" s="68"/>
      <c r="F37" s="68"/>
      <c r="G37" s="68"/>
      <c r="H37" s="83"/>
    </row>
    <row r="38" spans="1:8" s="30" customFormat="1" ht="13.8" x14ac:dyDescent="0.25">
      <c r="A38" s="82"/>
      <c r="B38" s="68"/>
      <c r="C38" s="68"/>
      <c r="D38" s="68"/>
      <c r="E38" s="68"/>
      <c r="F38" s="68"/>
      <c r="G38" s="68"/>
      <c r="H38" s="83"/>
    </row>
    <row r="39" spans="1:8" s="30" customFormat="1" ht="13.8" x14ac:dyDescent="0.25">
      <c r="A39" s="82"/>
      <c r="B39" s="68"/>
      <c r="C39" s="68"/>
      <c r="D39" s="68"/>
      <c r="E39" s="68"/>
      <c r="F39" s="68"/>
      <c r="G39" s="68"/>
      <c r="H39" s="83"/>
    </row>
    <row r="40" spans="1:8" s="30" customFormat="1" ht="13.8" x14ac:dyDescent="0.25">
      <c r="A40" s="82"/>
      <c r="B40" s="68"/>
      <c r="C40" s="68"/>
      <c r="D40" s="68"/>
      <c r="E40" s="68"/>
      <c r="F40" s="68"/>
      <c r="G40" s="68"/>
      <c r="H40" s="83"/>
    </row>
    <row r="41" spans="1:8" s="30" customFormat="1" ht="13.8" x14ac:dyDescent="0.25">
      <c r="A41" s="82"/>
      <c r="B41" s="68"/>
      <c r="C41" s="68"/>
      <c r="D41" s="68"/>
      <c r="E41" s="68"/>
      <c r="F41" s="68"/>
      <c r="G41" s="68"/>
      <c r="H41" s="83"/>
    </row>
    <row r="42" spans="1:8" s="30" customFormat="1" ht="13.8" x14ac:dyDescent="0.25">
      <c r="A42" s="82"/>
      <c r="B42" s="68"/>
      <c r="C42" s="68"/>
      <c r="D42" s="68"/>
      <c r="E42" s="68"/>
      <c r="F42" s="68"/>
      <c r="G42" s="68"/>
      <c r="H42" s="83"/>
    </row>
    <row r="43" spans="1:8" s="30" customFormat="1" ht="13.8" x14ac:dyDescent="0.25">
      <c r="A43" s="82"/>
      <c r="B43" s="68"/>
      <c r="C43" s="68"/>
      <c r="D43" s="68"/>
      <c r="E43" s="68"/>
      <c r="F43" s="68"/>
      <c r="G43" s="68"/>
      <c r="H43" s="83"/>
    </row>
    <row r="44" spans="1:8" s="30" customFormat="1" ht="13.8" x14ac:dyDescent="0.25">
      <c r="A44" s="82"/>
      <c r="B44" s="68"/>
      <c r="C44" s="68"/>
      <c r="D44" s="68"/>
      <c r="E44" s="68"/>
      <c r="F44" s="68"/>
      <c r="G44" s="68"/>
      <c r="H44" s="83"/>
    </row>
    <row r="45" spans="1:8" s="30" customFormat="1" ht="13.8" x14ac:dyDescent="0.25">
      <c r="A45" s="82"/>
      <c r="B45" s="68"/>
      <c r="C45" s="68"/>
      <c r="D45" s="68"/>
      <c r="E45" s="68"/>
      <c r="F45" s="68"/>
      <c r="G45" s="68"/>
      <c r="H45" s="83"/>
    </row>
    <row r="46" spans="1:8" s="30" customFormat="1" ht="13.8" x14ac:dyDescent="0.25">
      <c r="A46" s="82"/>
      <c r="B46" s="68"/>
      <c r="C46" s="68"/>
      <c r="D46" s="68"/>
      <c r="E46" s="68"/>
      <c r="F46" s="68"/>
      <c r="G46" s="68"/>
      <c r="H46" s="83"/>
    </row>
    <row r="47" spans="1:8" s="30" customFormat="1" ht="13.8" x14ac:dyDescent="0.25">
      <c r="A47" s="82"/>
      <c r="B47" s="68"/>
      <c r="C47" s="68"/>
      <c r="D47" s="68"/>
      <c r="E47" s="68"/>
      <c r="F47" s="68"/>
      <c r="G47" s="68"/>
      <c r="H47" s="83"/>
    </row>
    <row r="48" spans="1:8" s="30" customFormat="1" ht="13.8" x14ac:dyDescent="0.25">
      <c r="A48" s="82"/>
      <c r="B48" s="68"/>
      <c r="C48" s="68"/>
      <c r="D48" s="68"/>
      <c r="E48" s="68"/>
      <c r="F48" s="68"/>
      <c r="G48" s="68"/>
      <c r="H48" s="83"/>
    </row>
    <row r="49" spans="1:8" s="30" customFormat="1" ht="13.8" x14ac:dyDescent="0.25">
      <c r="A49" s="82"/>
      <c r="B49" s="68"/>
      <c r="C49" s="68"/>
      <c r="D49" s="68"/>
      <c r="E49" s="68"/>
      <c r="F49" s="68"/>
      <c r="G49" s="68"/>
      <c r="H49" s="83"/>
    </row>
    <row r="50" spans="1:8" s="30" customFormat="1" ht="13.8" x14ac:dyDescent="0.25">
      <c r="A50" s="82"/>
      <c r="B50" s="68"/>
      <c r="C50" s="68"/>
      <c r="D50" s="68"/>
      <c r="E50" s="68"/>
      <c r="F50" s="68"/>
      <c r="G50" s="68"/>
      <c r="H50" s="83"/>
    </row>
    <row r="51" spans="1:8" s="30" customFormat="1" ht="13.8" x14ac:dyDescent="0.25">
      <c r="A51" s="82"/>
      <c r="B51" s="68"/>
      <c r="C51" s="68"/>
      <c r="D51" s="68"/>
      <c r="E51" s="68"/>
      <c r="F51" s="68"/>
      <c r="G51" s="68"/>
      <c r="H51" s="83"/>
    </row>
    <row r="52" spans="1:8" s="30" customFormat="1" ht="13.8" x14ac:dyDescent="0.25">
      <c r="A52" s="82"/>
      <c r="B52" s="68"/>
      <c r="C52" s="68"/>
      <c r="D52" s="68"/>
      <c r="E52" s="68"/>
      <c r="F52" s="68"/>
      <c r="G52" s="68"/>
      <c r="H52" s="83"/>
    </row>
    <row r="53" spans="1:8" s="30" customFormat="1" ht="13.8" x14ac:dyDescent="0.25">
      <c r="A53" s="82"/>
      <c r="B53" s="68"/>
      <c r="C53" s="68"/>
      <c r="D53" s="68"/>
      <c r="E53" s="68"/>
      <c r="F53" s="68"/>
      <c r="G53" s="68"/>
      <c r="H53" s="83"/>
    </row>
    <row r="54" spans="1:8" s="30" customFormat="1" thickBot="1" x14ac:dyDescent="0.3">
      <c r="A54" s="84"/>
      <c r="B54" s="85"/>
      <c r="C54" s="85"/>
      <c r="D54" s="85"/>
      <c r="E54" s="85"/>
      <c r="F54" s="85"/>
      <c r="G54" s="85"/>
      <c r="H54" s="86"/>
    </row>
    <row r="55" spans="1:8" s="30" customFormat="1" ht="13.8" x14ac:dyDescent="0.25"/>
  </sheetData>
  <mergeCells count="1">
    <mergeCell ref="B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"/>
  <sheetViews>
    <sheetView showGridLines="0" workbookViewId="0">
      <selection activeCell="A2" sqref="A2:XFD2"/>
    </sheetView>
  </sheetViews>
  <sheetFormatPr baseColWidth="10" defaultColWidth="19.33203125" defaultRowHeight="15.6" x14ac:dyDescent="0.3"/>
  <cols>
    <col min="1" max="1" width="3.44140625" style="9" bestFit="1" customWidth="1"/>
    <col min="2" max="9" width="25.33203125" style="9" customWidth="1"/>
    <col min="10" max="16384" width="19.33203125" style="9"/>
  </cols>
  <sheetData>
    <row r="1" spans="1:9" ht="18" x14ac:dyDescent="0.3">
      <c r="A1" s="92" t="s">
        <v>499</v>
      </c>
      <c r="B1" s="92"/>
      <c r="C1" s="92"/>
      <c r="D1" s="92"/>
      <c r="E1" s="92"/>
      <c r="F1" s="92"/>
      <c r="G1" s="92"/>
      <c r="H1" s="92"/>
      <c r="I1" s="92"/>
    </row>
    <row r="2" spans="1:9" ht="46.8" x14ac:dyDescent="0.3">
      <c r="A2" s="32" t="s">
        <v>1</v>
      </c>
      <c r="B2" s="32" t="s">
        <v>2</v>
      </c>
      <c r="C2" s="32" t="s">
        <v>41</v>
      </c>
      <c r="D2" s="32" t="s">
        <v>36</v>
      </c>
      <c r="E2" s="32" t="s">
        <v>37</v>
      </c>
      <c r="F2" s="32" t="s">
        <v>38</v>
      </c>
      <c r="G2" s="32" t="s">
        <v>3</v>
      </c>
      <c r="H2" s="32" t="s">
        <v>39</v>
      </c>
      <c r="I2" s="32" t="s">
        <v>40</v>
      </c>
    </row>
    <row r="3" spans="1:9" s="31" customFormat="1" ht="26.4" customHeight="1" x14ac:dyDescent="0.25">
      <c r="A3" s="33">
        <v>1</v>
      </c>
      <c r="B3" s="34" t="s">
        <v>398</v>
      </c>
      <c r="C3" s="33">
        <v>102</v>
      </c>
      <c r="D3" s="33" t="s">
        <v>399</v>
      </c>
      <c r="E3" s="34" t="s">
        <v>398</v>
      </c>
      <c r="F3" s="33">
        <v>32</v>
      </c>
      <c r="G3" s="33" t="s">
        <v>483</v>
      </c>
      <c r="H3" s="33" t="s">
        <v>400</v>
      </c>
      <c r="I3" s="34" t="s">
        <v>401</v>
      </c>
    </row>
    <row r="4" spans="1:9" s="31" customFormat="1" ht="26.4" customHeight="1" x14ac:dyDescent="0.25">
      <c r="A4" s="33">
        <v>2</v>
      </c>
      <c r="B4" s="34" t="s">
        <v>402</v>
      </c>
      <c r="C4" s="33">
        <v>120</v>
      </c>
      <c r="D4" s="33" t="s">
        <v>399</v>
      </c>
      <c r="E4" s="34" t="s">
        <v>402</v>
      </c>
      <c r="F4" s="33">
        <v>0</v>
      </c>
      <c r="G4" s="33" t="s">
        <v>403</v>
      </c>
      <c r="H4" s="33" t="s">
        <v>400</v>
      </c>
      <c r="I4" s="34" t="s">
        <v>401</v>
      </c>
    </row>
    <row r="5" spans="1:9" s="31" customFormat="1" ht="26.4" customHeight="1" x14ac:dyDescent="0.25">
      <c r="A5" s="33">
        <v>3</v>
      </c>
      <c r="B5" s="34" t="s">
        <v>404</v>
      </c>
      <c r="C5" s="33">
        <v>105</v>
      </c>
      <c r="D5" s="33" t="s">
        <v>399</v>
      </c>
      <c r="E5" s="34" t="s">
        <v>404</v>
      </c>
      <c r="F5" s="33">
        <v>1575</v>
      </c>
      <c r="G5" s="33" t="s">
        <v>484</v>
      </c>
      <c r="H5" s="33" t="s">
        <v>405</v>
      </c>
      <c r="I5" s="34" t="s">
        <v>406</v>
      </c>
    </row>
    <row r="6" spans="1:9" s="31" customFormat="1" ht="26.4" customHeight="1" x14ac:dyDescent="0.25">
      <c r="A6" s="33">
        <v>4</v>
      </c>
      <c r="B6" s="34" t="s">
        <v>404</v>
      </c>
      <c r="C6" s="33">
        <v>105</v>
      </c>
      <c r="D6" s="33" t="s">
        <v>399</v>
      </c>
      <c r="E6" s="34" t="s">
        <v>404</v>
      </c>
      <c r="F6" s="33">
        <v>3150</v>
      </c>
      <c r="G6" s="33" t="s">
        <v>485</v>
      </c>
      <c r="H6" s="33" t="s">
        <v>405</v>
      </c>
      <c r="I6" s="34" t="s">
        <v>407</v>
      </c>
    </row>
    <row r="7" spans="1:9" s="31" customFormat="1" ht="26.4" customHeight="1" x14ac:dyDescent="0.25">
      <c r="A7" s="33">
        <v>5</v>
      </c>
      <c r="B7" s="34" t="s">
        <v>408</v>
      </c>
      <c r="C7" s="33">
        <v>108</v>
      </c>
      <c r="D7" s="33" t="s">
        <v>399</v>
      </c>
      <c r="E7" s="34" t="s">
        <v>408</v>
      </c>
      <c r="F7" s="33">
        <v>0</v>
      </c>
      <c r="G7" s="33" t="s">
        <v>486</v>
      </c>
      <c r="H7" s="33" t="s">
        <v>400</v>
      </c>
      <c r="I7" s="34" t="s">
        <v>401</v>
      </c>
    </row>
    <row r="8" spans="1:9" s="31" customFormat="1" ht="26.4" customHeight="1" x14ac:dyDescent="0.25">
      <c r="A8" s="33">
        <v>6</v>
      </c>
      <c r="B8" s="34" t="s">
        <v>409</v>
      </c>
      <c r="C8" s="33">
        <v>109</v>
      </c>
      <c r="D8" s="33" t="s">
        <v>399</v>
      </c>
      <c r="E8" s="34" t="s">
        <v>409</v>
      </c>
      <c r="F8" s="33">
        <v>0</v>
      </c>
      <c r="G8" s="33" t="s">
        <v>487</v>
      </c>
      <c r="H8" s="33" t="s">
        <v>400</v>
      </c>
      <c r="I8" s="34" t="s">
        <v>401</v>
      </c>
    </row>
    <row r="9" spans="1:9" s="31" customFormat="1" ht="26.4" customHeight="1" x14ac:dyDescent="0.25">
      <c r="A9" s="33">
        <v>7</v>
      </c>
      <c r="B9" s="34" t="s">
        <v>410</v>
      </c>
      <c r="C9" s="33">
        <v>110</v>
      </c>
      <c r="D9" s="33" t="s">
        <v>399</v>
      </c>
      <c r="E9" s="34" t="s">
        <v>410</v>
      </c>
      <c r="F9" s="33">
        <v>0</v>
      </c>
      <c r="G9" s="33" t="s">
        <v>488</v>
      </c>
      <c r="H9" s="33" t="s">
        <v>400</v>
      </c>
      <c r="I9" s="34" t="s">
        <v>401</v>
      </c>
    </row>
    <row r="10" spans="1:9" s="31" customFormat="1" ht="26.4" customHeight="1" x14ac:dyDescent="0.25">
      <c r="A10" s="33">
        <v>8</v>
      </c>
      <c r="B10" s="34" t="s">
        <v>411</v>
      </c>
      <c r="C10" s="33">
        <v>111</v>
      </c>
      <c r="D10" s="33" t="s">
        <v>399</v>
      </c>
      <c r="E10" s="34" t="s">
        <v>411</v>
      </c>
      <c r="F10" s="33">
        <v>0</v>
      </c>
      <c r="G10" s="33" t="s">
        <v>412</v>
      </c>
      <c r="H10" s="33" t="s">
        <v>400</v>
      </c>
      <c r="I10" s="34" t="s">
        <v>401</v>
      </c>
    </row>
    <row r="11" spans="1:9" s="31" customFormat="1" ht="26.4" customHeight="1" x14ac:dyDescent="0.25">
      <c r="A11" s="33">
        <v>9</v>
      </c>
      <c r="B11" s="34" t="s">
        <v>413</v>
      </c>
      <c r="C11" s="33">
        <v>133</v>
      </c>
      <c r="D11" s="33" t="s">
        <v>399</v>
      </c>
      <c r="E11" s="34" t="s">
        <v>413</v>
      </c>
      <c r="F11" s="33" t="s">
        <v>414</v>
      </c>
      <c r="G11" s="33" t="s">
        <v>489</v>
      </c>
      <c r="H11" s="33" t="s">
        <v>415</v>
      </c>
      <c r="I11" s="34" t="s">
        <v>416</v>
      </c>
    </row>
    <row r="12" spans="1:9" s="31" customFormat="1" ht="26.4" customHeight="1" x14ac:dyDescent="0.25">
      <c r="A12" s="33">
        <v>10</v>
      </c>
      <c r="B12" s="34" t="s">
        <v>413</v>
      </c>
      <c r="C12" s="33">
        <v>134</v>
      </c>
      <c r="D12" s="33" t="s">
        <v>399</v>
      </c>
      <c r="E12" s="34" t="s">
        <v>413</v>
      </c>
      <c r="F12" s="33">
        <v>0</v>
      </c>
      <c r="G12" s="33" t="s">
        <v>417</v>
      </c>
      <c r="H12" s="33" t="s">
        <v>418</v>
      </c>
      <c r="I12" s="34" t="s">
        <v>416</v>
      </c>
    </row>
    <row r="13" spans="1:9" s="31" customFormat="1" ht="26.4" customHeight="1" x14ac:dyDescent="0.25">
      <c r="A13" s="33">
        <v>11</v>
      </c>
      <c r="B13" s="34" t="s">
        <v>419</v>
      </c>
      <c r="C13" s="33">
        <v>148</v>
      </c>
      <c r="D13" s="33" t="s">
        <v>399</v>
      </c>
      <c r="E13" s="34" t="s">
        <v>419</v>
      </c>
      <c r="F13" s="33">
        <v>0</v>
      </c>
      <c r="G13" s="33" t="s">
        <v>420</v>
      </c>
      <c r="H13" s="33" t="s">
        <v>400</v>
      </c>
      <c r="I13" s="34" t="s">
        <v>401</v>
      </c>
    </row>
    <row r="14" spans="1:9" s="31" customFormat="1" ht="26.4" customHeight="1" x14ac:dyDescent="0.25">
      <c r="A14" s="33">
        <v>12</v>
      </c>
      <c r="B14" s="34" t="s">
        <v>421</v>
      </c>
      <c r="C14" s="33">
        <v>155</v>
      </c>
      <c r="D14" s="33" t="s">
        <v>399</v>
      </c>
      <c r="E14" s="34" t="s">
        <v>421</v>
      </c>
      <c r="F14" s="33">
        <v>0</v>
      </c>
      <c r="G14" s="33" t="s">
        <v>422</v>
      </c>
      <c r="H14" s="33" t="s">
        <v>400</v>
      </c>
      <c r="I14" s="34" t="s">
        <v>401</v>
      </c>
    </row>
    <row r="15" spans="1:9" s="31" customFormat="1" ht="26.4" customHeight="1" x14ac:dyDescent="0.25">
      <c r="A15" s="33">
        <v>13</v>
      </c>
      <c r="B15" s="34" t="s">
        <v>439</v>
      </c>
      <c r="C15" s="33">
        <v>160</v>
      </c>
      <c r="D15" s="33" t="s">
        <v>399</v>
      </c>
      <c r="E15" s="34" t="s">
        <v>423</v>
      </c>
      <c r="F15" s="33" t="s">
        <v>424</v>
      </c>
      <c r="G15" s="33" t="s">
        <v>138</v>
      </c>
      <c r="H15" s="33" t="s">
        <v>400</v>
      </c>
      <c r="I15" s="34" t="s">
        <v>401</v>
      </c>
    </row>
    <row r="16" spans="1:9" s="31" customFormat="1" ht="26.4" customHeight="1" x14ac:dyDescent="0.25">
      <c r="A16" s="33">
        <v>14</v>
      </c>
      <c r="B16" s="34" t="s">
        <v>438</v>
      </c>
      <c r="C16" s="33">
        <v>190</v>
      </c>
      <c r="D16" s="33" t="s">
        <v>399</v>
      </c>
      <c r="E16" s="34" t="s">
        <v>425</v>
      </c>
      <c r="F16" s="33">
        <v>0</v>
      </c>
      <c r="G16" s="33" t="s">
        <v>426</v>
      </c>
      <c r="H16" s="33" t="s">
        <v>400</v>
      </c>
      <c r="I16" s="34" t="s">
        <v>401</v>
      </c>
    </row>
    <row r="17" spans="1:9" s="31" customFormat="1" ht="26.4" customHeight="1" x14ac:dyDescent="0.25">
      <c r="A17" s="33">
        <v>15</v>
      </c>
      <c r="B17" s="34" t="s">
        <v>427</v>
      </c>
      <c r="C17" s="33">
        <v>333</v>
      </c>
      <c r="D17" s="33" t="s">
        <v>399</v>
      </c>
      <c r="E17" s="34" t="s">
        <v>427</v>
      </c>
      <c r="F17" s="33">
        <v>0</v>
      </c>
      <c r="G17" s="33">
        <v>333</v>
      </c>
      <c r="H17" s="33" t="s">
        <v>400</v>
      </c>
      <c r="I17" s="34" t="s">
        <v>416</v>
      </c>
    </row>
    <row r="18" spans="1:9" s="31" customFormat="1" ht="26.4" customHeight="1" x14ac:dyDescent="0.25">
      <c r="A18" s="33">
        <v>16</v>
      </c>
      <c r="B18" s="34" t="s">
        <v>428</v>
      </c>
      <c r="C18" s="33">
        <v>622</v>
      </c>
      <c r="D18" s="33" t="s">
        <v>399</v>
      </c>
      <c r="E18" s="34" t="s">
        <v>428</v>
      </c>
      <c r="F18" s="33">
        <v>0</v>
      </c>
      <c r="G18" s="33" t="s">
        <v>429</v>
      </c>
      <c r="H18" s="33" t="s">
        <v>400</v>
      </c>
      <c r="I18" s="34" t="s">
        <v>401</v>
      </c>
    </row>
    <row r="19" spans="1:9" s="31" customFormat="1" ht="26.4" customHeight="1" x14ac:dyDescent="0.25">
      <c r="A19" s="33">
        <v>17</v>
      </c>
      <c r="B19" s="34" t="s">
        <v>430</v>
      </c>
      <c r="C19" s="33">
        <v>802</v>
      </c>
      <c r="D19" s="33" t="s">
        <v>399</v>
      </c>
      <c r="E19" s="34" t="s">
        <v>430</v>
      </c>
      <c r="F19" s="33">
        <v>27</v>
      </c>
      <c r="G19" s="33" t="s">
        <v>431</v>
      </c>
      <c r="H19" s="33" t="s">
        <v>400</v>
      </c>
      <c r="I19" s="34" t="s">
        <v>401</v>
      </c>
    </row>
    <row r="20" spans="1:9" s="31" customFormat="1" ht="26.4" customHeight="1" x14ac:dyDescent="0.25">
      <c r="A20" s="33">
        <v>18</v>
      </c>
      <c r="B20" s="34" t="s">
        <v>432</v>
      </c>
      <c r="C20" s="33">
        <v>888</v>
      </c>
      <c r="D20" s="33" t="s">
        <v>399</v>
      </c>
      <c r="E20" s="34" t="s">
        <v>432</v>
      </c>
      <c r="F20" s="33">
        <v>0</v>
      </c>
      <c r="G20" s="33" t="s">
        <v>433</v>
      </c>
      <c r="H20" s="33" t="s">
        <v>400</v>
      </c>
      <c r="I20" s="34" t="s">
        <v>401</v>
      </c>
    </row>
    <row r="21" spans="1:9" s="31" customFormat="1" ht="26.4" customHeight="1" x14ac:dyDescent="0.25">
      <c r="A21" s="33">
        <v>19</v>
      </c>
      <c r="B21" s="34" t="s">
        <v>434</v>
      </c>
      <c r="C21" s="33">
        <v>808</v>
      </c>
      <c r="D21" s="33" t="s">
        <v>399</v>
      </c>
      <c r="E21" s="34" t="s">
        <v>434</v>
      </c>
      <c r="F21" s="33">
        <v>0</v>
      </c>
      <c r="G21" s="33" t="s">
        <v>435</v>
      </c>
      <c r="H21" s="33" t="s">
        <v>400</v>
      </c>
      <c r="I21" s="34" t="s">
        <v>401</v>
      </c>
    </row>
    <row r="22" spans="1:9" s="31" customFormat="1" ht="26.4" customHeight="1" x14ac:dyDescent="0.25">
      <c r="A22" s="33">
        <v>20</v>
      </c>
      <c r="B22" s="35" t="s">
        <v>436</v>
      </c>
      <c r="C22" s="36">
        <v>644</v>
      </c>
      <c r="D22" s="33" t="s">
        <v>399</v>
      </c>
      <c r="E22" s="35" t="s">
        <v>436</v>
      </c>
      <c r="F22" s="33">
        <v>0</v>
      </c>
      <c r="G22" s="33" t="s">
        <v>437</v>
      </c>
      <c r="H22" s="33" t="s">
        <v>400</v>
      </c>
      <c r="I22" s="34" t="s">
        <v>401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9"/>
  <sheetViews>
    <sheetView showGridLines="0" workbookViewId="0">
      <selection activeCell="D2" sqref="D2"/>
    </sheetView>
  </sheetViews>
  <sheetFormatPr baseColWidth="10" defaultColWidth="11.44140625" defaultRowHeight="14.4" x14ac:dyDescent="0.3"/>
  <cols>
    <col min="2" max="2" width="53.5546875" customWidth="1"/>
    <col min="3" max="4" width="43" customWidth="1"/>
  </cols>
  <sheetData>
    <row r="1" spans="2:4" s="30" customFormat="1" ht="18.600000000000001" thickBot="1" x14ac:dyDescent="0.3">
      <c r="B1" s="91" t="s">
        <v>498</v>
      </c>
      <c r="C1" s="91"/>
      <c r="D1" s="91"/>
    </row>
    <row r="2" spans="2:4" s="30" customFormat="1" ht="13.8" x14ac:dyDescent="0.25">
      <c r="B2" s="53" t="s">
        <v>73</v>
      </c>
      <c r="C2" s="54" t="s">
        <v>74</v>
      </c>
      <c r="D2" s="60" t="s">
        <v>75</v>
      </c>
    </row>
    <row r="3" spans="2:4" s="30" customFormat="1" ht="24" x14ac:dyDescent="0.25">
      <c r="B3" s="55" t="s">
        <v>490</v>
      </c>
      <c r="C3" s="59" t="s">
        <v>440</v>
      </c>
      <c r="D3" s="61" t="s">
        <v>441</v>
      </c>
    </row>
    <row r="4" spans="2:4" s="30" customFormat="1" ht="24" x14ac:dyDescent="0.25">
      <c r="B4" s="55" t="s">
        <v>76</v>
      </c>
      <c r="C4" s="56" t="s">
        <v>442</v>
      </c>
      <c r="D4" s="62"/>
    </row>
    <row r="5" spans="2:4" s="30" customFormat="1" ht="24" x14ac:dyDescent="0.25">
      <c r="B5" s="55" t="s">
        <v>77</v>
      </c>
      <c r="C5" s="56" t="s">
        <v>91</v>
      </c>
      <c r="D5" s="62"/>
    </row>
    <row r="6" spans="2:4" s="30" customFormat="1" ht="24" x14ac:dyDescent="0.25">
      <c r="B6" s="55" t="s">
        <v>78</v>
      </c>
      <c r="C6" s="56" t="s">
        <v>429</v>
      </c>
      <c r="D6" s="62"/>
    </row>
    <row r="7" spans="2:4" s="30" customFormat="1" ht="24" x14ac:dyDescent="0.25">
      <c r="B7" s="55" t="s">
        <v>79</v>
      </c>
      <c r="C7" s="56" t="s">
        <v>429</v>
      </c>
      <c r="D7" s="62"/>
    </row>
    <row r="8" spans="2:4" s="30" customFormat="1" ht="13.8" x14ac:dyDescent="0.25">
      <c r="B8" s="55" t="s">
        <v>80</v>
      </c>
      <c r="C8" s="56" t="s">
        <v>444</v>
      </c>
      <c r="D8" s="62"/>
    </row>
    <row r="9" spans="2:4" s="30" customFormat="1" ht="24.6" thickBot="1" x14ac:dyDescent="0.3">
      <c r="B9" s="57" t="s">
        <v>491</v>
      </c>
      <c r="C9" s="58" t="s">
        <v>443</v>
      </c>
      <c r="D9" s="6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Offres permanentes</vt:lpstr>
      <vt:lpstr>Offres promotionnelles</vt:lpstr>
      <vt:lpstr>Tarifs_clasiq_appel_nationaux</vt:lpstr>
      <vt:lpstr>Tarifs_appels internationaux</vt:lpstr>
      <vt:lpstr>SVA_digitaux</vt:lpstr>
      <vt:lpstr>SVA_classiques</vt:lpstr>
      <vt:lpstr>Codes utiles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Soubeiga</dc:creator>
  <cp:lastModifiedBy>Daniel Y BAMA</cp:lastModifiedBy>
  <dcterms:created xsi:type="dcterms:W3CDTF">2026-02-05T10:27:09Z</dcterms:created>
  <dcterms:modified xsi:type="dcterms:W3CDTF">2026-02-13T13:23:36Z</dcterms:modified>
</cp:coreProperties>
</file>